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<sst xmlns="http://schemas.openxmlformats.org/spreadsheetml/2006/main" count="98" uniqueCount="98">
  <si>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</si>
  <si>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</si>
  <si>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</si>
  <si>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</si>
  <si>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</si>
  <si>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</si>
  <si>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</si>
  <si>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</si>
  <si>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</si>
  <si>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</si>
  <si>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</si>
  <si>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</si>
  <si>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</si>
  <si>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</si>
  <si>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</si>
  <si>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</si>
  <si>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</si>
  <si>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</si>
  <si>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</si>
  <si>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</si>
  <si>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</si>
  <si>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</si>
  <si>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</si>
  <si>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</si>
  <si>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</si>
  <si>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</si>
  <si>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</si>
  <si>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</si>
  <si>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</si>
  <si>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</si>
  <si>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</si>
  <si>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</si>
  <si>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</si>
  <si>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</si>
  <si>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</si>
  <si>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</si>
  <si>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</si>
  <si>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</si>
  <si>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</si>
  <si>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</si>
  <si>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</si>
  <si>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</si>
  <si>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</si>
  <si>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</si>
  <si>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</si>
  <si>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</si>
  <si>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</si>
  <si>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</si>
  <si>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</si>
  <si>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</si>
  <si>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</si>
  <si>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</si>
  <si>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</si>
  <si>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</si>
  <si>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</si>
  <si>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</si>
  <si>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</si>
  <si>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</si>
  <si>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</si>
  <si>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</si>
  <si>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</si>
  <si>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</si>
  <si>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</si>
  <si>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</si>
  <si>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</si>
  <si>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</si>
  <si>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</si>
  <si>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</si>
  <si>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</si>
  <si>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</si>
  <si>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</si>
  <si>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</si>
  <si>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</si>
  <si>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</si>
  <si>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</si>
  <si>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</si>
  <si>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</si>
  <si>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</si>
  <si>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</si>
  <si>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</si>
  <si>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</si>
  <si>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</si>
  <si>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</si>
  <si>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</si>
  <si>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</si>
  <si>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</si>
  <si>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</si>
  <si>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</si>
  <si>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</si>
  <si>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</si>
  <si>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</si>
  <si>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</si>
  <si>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</si>
  <si>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</si>
  <si>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</si>
  <si>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</si>
  <si>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</si>
  <si>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14/06/14 - VENCIMENTO 23/06/14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</si>
</sst>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373169</v>
      </c>
      <c r="C7" s="10">
        <f aca="true" t="shared" si="0" ref="C7:I7">C8+C20+C24</f>
        <v>274579</v>
      </c>
      <c r="D7" s="10">
        <f t="shared" si="0"/>
        <v>431643</v>
      </c>
      <c r="E7" s="10">
        <f t="shared" si="0"/>
        <v>521777</v>
      </c>
      <c r="F7" s="10">
        <f t="shared" si="0"/>
        <v>312055</v>
      </c>
      <c r="G7" s="10">
        <f t="shared" si="0"/>
        <v>549360</v>
      </c>
      <c r="H7" s="10">
        <f t="shared" si="0"/>
        <v>309733</v>
      </c>
      <c r="I7" s="10">
        <f t="shared" si="0"/>
        <v>175416</v>
      </c>
      <c r="J7" s="10">
        <f>+J8+J20+J24</f>
        <v>2947732</v>
      </c>
      <c r="L7" s="42"/>
    </row>
    <row r="8" spans="1:10" ht="15.75">
      <c r="A8" s="11" t="s">
        <v>96</v>
      </c>
      <c r="B8" s="12">
        <f>+B9+B12+B16</f>
        <v>213281</v>
      </c>
      <c r="C8" s="12">
        <f aca="true" t="shared" si="1" ref="C8:I8">+C9+C12+C16</f>
        <v>164843</v>
      </c>
      <c r="D8" s="12">
        <f t="shared" si="1"/>
        <v>272211</v>
      </c>
      <c r="E8" s="12">
        <f t="shared" si="1"/>
        <v>307466</v>
      </c>
      <c r="F8" s="12">
        <f t="shared" si="1"/>
        <v>182056</v>
      </c>
      <c r="G8" s="12">
        <f t="shared" si="1"/>
        <v>323853</v>
      </c>
      <c r="H8" s="12">
        <f t="shared" si="1"/>
        <v>172454</v>
      </c>
      <c r="I8" s="12">
        <f t="shared" si="1"/>
        <v>109186</v>
      </c>
      <c r="J8" s="12">
        <f>SUM(B8:I8)</f>
        <v>1745350</v>
      </c>
    </row>
    <row r="9" spans="1:10" ht="15.75">
      <c r="A9" s="13" t="s">
        <v>22</v>
      </c>
      <c r="B9" s="14">
        <v>30888</v>
      </c>
      <c r="C9" s="14">
        <v>30086</v>
      </c>
      <c r="D9" s="14">
        <v>36439</v>
      </c>
      <c r="E9" s="14">
        <v>39291</v>
      </c>
      <c r="F9" s="14">
        <v>32305</v>
      </c>
      <c r="G9" s="14">
        <v>41961</v>
      </c>
      <c r="H9" s="14">
        <v>20714</v>
      </c>
      <c r="I9" s="14">
        <v>18751</v>
      </c>
      <c r="J9" s="12">
        <f aca="true" t="shared" si="2" ref="J9:J19">SUM(B9:I9)</f>
        <v>250435</v>
      </c>
    </row>
    <row r="10" spans="1:10" ht="15.75">
      <c r="A10" s="15" t="s">
        <v>23</v>
      </c>
      <c r="B10" s="14">
        <f>+B9-B11</f>
        <v>30888</v>
      </c>
      <c r="C10" s="14">
        <f aca="true" t="shared" si="3" ref="C10:I10">+C9-C11</f>
        <v>30086</v>
      </c>
      <c r="D10" s="14">
        <f t="shared" si="3"/>
        <v>36439</v>
      </c>
      <c r="E10" s="14">
        <f t="shared" si="3"/>
        <v>39291</v>
      </c>
      <c r="F10" s="14">
        <f t="shared" si="3"/>
        <v>32305</v>
      </c>
      <c r="G10" s="14">
        <f t="shared" si="3"/>
        <v>41961</v>
      </c>
      <c r="H10" s="14">
        <f t="shared" si="3"/>
        <v>20714</v>
      </c>
      <c r="I10" s="14">
        <f t="shared" si="3"/>
        <v>18751</v>
      </c>
      <c r="J10" s="12">
        <f t="shared" si="2"/>
        <v>250435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177370</v>
      </c>
      <c r="C12" s="14">
        <f aca="true" t="shared" si="4" ref="C12:I12">C13+C14+C15</f>
        <v>131089</v>
      </c>
      <c r="D12" s="14">
        <f t="shared" si="4"/>
        <v>230663</v>
      </c>
      <c r="E12" s="14">
        <f t="shared" si="4"/>
        <v>260997</v>
      </c>
      <c r="F12" s="14">
        <f t="shared" si="4"/>
        <v>145601</v>
      </c>
      <c r="G12" s="14">
        <f t="shared" si="4"/>
        <v>275412</v>
      </c>
      <c r="H12" s="14">
        <f t="shared" si="4"/>
        <v>148047</v>
      </c>
      <c r="I12" s="14">
        <f t="shared" si="4"/>
        <v>88778</v>
      </c>
      <c r="J12" s="12">
        <f t="shared" si="2"/>
        <v>1457957</v>
      </c>
    </row>
    <row r="13" spans="1:10" ht="15.75">
      <c r="A13" s="15" t="s">
        <v>25</v>
      </c>
      <c r="B13" s="14">
        <v>80241</v>
      </c>
      <c r="C13" s="14">
        <v>61892</v>
      </c>
      <c r="D13" s="14">
        <v>106458</v>
      </c>
      <c r="E13" s="14">
        <v>121359</v>
      </c>
      <c r="F13" s="14">
        <v>69964</v>
      </c>
      <c r="G13" s="14">
        <v>128838</v>
      </c>
      <c r="H13" s="14">
        <v>67304</v>
      </c>
      <c r="I13" s="14">
        <v>40448</v>
      </c>
      <c r="J13" s="12">
        <f t="shared" si="2"/>
        <v>676504</v>
      </c>
    </row>
    <row r="14" spans="1:10" ht="15.75">
      <c r="A14" s="15" t="s">
        <v>26</v>
      </c>
      <c r="B14" s="14">
        <v>80754</v>
      </c>
      <c r="C14" s="14">
        <v>55828</v>
      </c>
      <c r="D14" s="14">
        <v>104344</v>
      </c>
      <c r="E14" s="14">
        <v>115379</v>
      </c>
      <c r="F14" s="14">
        <v>62429</v>
      </c>
      <c r="G14" s="14">
        <v>123195</v>
      </c>
      <c r="H14" s="14">
        <v>68714</v>
      </c>
      <c r="I14" s="14">
        <v>42055</v>
      </c>
      <c r="J14" s="12">
        <f t="shared" si="2"/>
        <v>652698</v>
      </c>
    </row>
    <row r="15" spans="1:10" ht="15.75">
      <c r="A15" s="15" t="s">
        <v>27</v>
      </c>
      <c r="B15" s="14">
        <v>16375</v>
      </c>
      <c r="C15" s="14">
        <v>13369</v>
      </c>
      <c r="D15" s="14">
        <v>19861</v>
      </c>
      <c r="E15" s="14">
        <v>24259</v>
      </c>
      <c r="F15" s="14">
        <v>13208</v>
      </c>
      <c r="G15" s="14">
        <v>23379</v>
      </c>
      <c r="H15" s="14">
        <v>12029</v>
      </c>
      <c r="I15" s="14">
        <v>6275</v>
      </c>
      <c r="J15" s="12">
        <f t="shared" si="2"/>
        <v>128755</v>
      </c>
    </row>
    <row r="16" spans="1:10" ht="15.75">
      <c r="A16" s="16" t="s">
        <v>95</v>
      </c>
      <c r="B16" s="14">
        <f>B17+B18+B19</f>
        <v>5023</v>
      </c>
      <c r="C16" s="14">
        <f aca="true" t="shared" si="5" ref="C16:I16">C17+C18+C19</f>
        <v>3668</v>
      </c>
      <c r="D16" s="14">
        <f t="shared" si="5"/>
        <v>5109</v>
      </c>
      <c r="E16" s="14">
        <f t="shared" si="5"/>
        <v>7178</v>
      </c>
      <c r="F16" s="14">
        <f t="shared" si="5"/>
        <v>4150</v>
      </c>
      <c r="G16" s="14">
        <f t="shared" si="5"/>
        <v>6480</v>
      </c>
      <c r="H16" s="14">
        <f t="shared" si="5"/>
        <v>3693</v>
      </c>
      <c r="I16" s="14">
        <f t="shared" si="5"/>
        <v>1657</v>
      </c>
      <c r="J16" s="12">
        <f t="shared" si="2"/>
        <v>36958</v>
      </c>
    </row>
    <row r="17" spans="1:10" ht="15.75">
      <c r="A17" s="15" t="s">
        <v>92</v>
      </c>
      <c r="B17" s="14">
        <v>2010</v>
      </c>
      <c r="C17" s="14">
        <v>1573</v>
      </c>
      <c r="D17" s="14">
        <v>2063</v>
      </c>
      <c r="E17" s="14">
        <v>3000</v>
      </c>
      <c r="F17" s="14">
        <v>1900</v>
      </c>
      <c r="G17" s="14">
        <v>2912</v>
      </c>
      <c r="H17" s="14">
        <v>1740</v>
      </c>
      <c r="I17" s="14">
        <v>801</v>
      </c>
      <c r="J17" s="12">
        <f t="shared" si="2"/>
        <v>15999</v>
      </c>
    </row>
    <row r="18" spans="1:10" ht="15.75">
      <c r="A18" s="15" t="s">
        <v>93</v>
      </c>
      <c r="B18" s="14">
        <v>118</v>
      </c>
      <c r="C18" s="14">
        <v>118</v>
      </c>
      <c r="D18" s="14">
        <v>201</v>
      </c>
      <c r="E18" s="14">
        <v>252</v>
      </c>
      <c r="F18" s="14">
        <v>172</v>
      </c>
      <c r="G18" s="14">
        <v>231</v>
      </c>
      <c r="H18" s="14">
        <v>136</v>
      </c>
      <c r="I18" s="14">
        <v>69</v>
      </c>
      <c r="J18" s="12">
        <f t="shared" si="2"/>
        <v>1297</v>
      </c>
    </row>
    <row r="19" spans="1:10" ht="15.75">
      <c r="A19" s="15" t="s">
        <v>94</v>
      </c>
      <c r="B19" s="14">
        <v>2895</v>
      </c>
      <c r="C19" s="14">
        <v>1977</v>
      </c>
      <c r="D19" s="14">
        <v>2845</v>
      </c>
      <c r="E19" s="14">
        <v>3926</v>
      </c>
      <c r="F19" s="14">
        <v>2078</v>
      </c>
      <c r="G19" s="14">
        <v>3337</v>
      </c>
      <c r="H19" s="14">
        <v>1817</v>
      </c>
      <c r="I19" s="14">
        <v>787</v>
      </c>
      <c r="J19" s="12">
        <f t="shared" si="2"/>
        <v>19662</v>
      </c>
    </row>
    <row r="20" spans="1:10" ht="15.75">
      <c r="A20" s="17" t="s">
        <v>28</v>
      </c>
      <c r="B20" s="18">
        <f>B21+B22+B23</f>
        <v>116817</v>
      </c>
      <c r="C20" s="18">
        <f aca="true" t="shared" si="6" ref="C20:I20">C21+C22+C23</f>
        <v>75655</v>
      </c>
      <c r="D20" s="18">
        <f t="shared" si="6"/>
        <v>104663</v>
      </c>
      <c r="E20" s="18">
        <f t="shared" si="6"/>
        <v>141735</v>
      </c>
      <c r="F20" s="18">
        <f t="shared" si="6"/>
        <v>90030</v>
      </c>
      <c r="G20" s="18">
        <f t="shared" si="6"/>
        <v>165961</v>
      </c>
      <c r="H20" s="18">
        <f t="shared" si="6"/>
        <v>109552</v>
      </c>
      <c r="I20" s="18">
        <f t="shared" si="6"/>
        <v>53836</v>
      </c>
      <c r="J20" s="12">
        <f aca="true" t="shared" si="7" ref="J20:J26">SUM(B20:I20)</f>
        <v>858249</v>
      </c>
    </row>
    <row r="21" spans="1:10" ht="18.75" customHeight="1">
      <c r="A21" s="13" t="s">
        <v>29</v>
      </c>
      <c r="B21" s="14">
        <v>57168</v>
      </c>
      <c r="C21" s="14">
        <v>40092</v>
      </c>
      <c r="D21" s="14">
        <v>53108</v>
      </c>
      <c r="E21" s="14">
        <v>72432</v>
      </c>
      <c r="F21" s="14">
        <v>48494</v>
      </c>
      <c r="G21" s="14">
        <v>85275</v>
      </c>
      <c r="H21" s="14">
        <v>54160</v>
      </c>
      <c r="I21" s="14">
        <v>26927</v>
      </c>
      <c r="J21" s="12">
        <f t="shared" si="7"/>
        <v>437656</v>
      </c>
    </row>
    <row r="22" spans="1:10" ht="18.75" customHeight="1">
      <c r="A22" s="13" t="s">
        <v>30</v>
      </c>
      <c r="B22" s="14">
        <v>50066</v>
      </c>
      <c r="C22" s="14">
        <v>28898</v>
      </c>
      <c r="D22" s="14">
        <v>43160</v>
      </c>
      <c r="E22" s="14">
        <v>57259</v>
      </c>
      <c r="F22" s="14">
        <v>34618</v>
      </c>
      <c r="G22" s="14">
        <v>68456</v>
      </c>
      <c r="H22" s="14">
        <v>47947</v>
      </c>
      <c r="I22" s="14">
        <v>23485</v>
      </c>
      <c r="J22" s="12">
        <f t="shared" si="7"/>
        <v>353889</v>
      </c>
    </row>
    <row r="23" spans="1:10" ht="18.75" customHeight="1">
      <c r="A23" s="13" t="s">
        <v>31</v>
      </c>
      <c r="B23" s="14">
        <v>9583</v>
      </c>
      <c r="C23" s="14">
        <v>6665</v>
      </c>
      <c r="D23" s="14">
        <v>8395</v>
      </c>
      <c r="E23" s="14">
        <v>12044</v>
      </c>
      <c r="F23" s="14">
        <v>6918</v>
      </c>
      <c r="G23" s="14">
        <v>12230</v>
      </c>
      <c r="H23" s="14">
        <v>7445</v>
      </c>
      <c r="I23" s="14">
        <v>3424</v>
      </c>
      <c r="J23" s="12">
        <f t="shared" si="7"/>
        <v>66704</v>
      </c>
    </row>
    <row r="24" spans="1:10" ht="18.75" customHeight="1">
      <c r="A24" s="17" t="s">
        <v>32</v>
      </c>
      <c r="B24" s="14">
        <f>B25+B26</f>
        <v>43071</v>
      </c>
      <c r="C24" s="14">
        <f aca="true" t="shared" si="8" ref="C24:I24">C25+C26</f>
        <v>34081</v>
      </c>
      <c r="D24" s="14">
        <f t="shared" si="8"/>
        <v>54769</v>
      </c>
      <c r="E24" s="14">
        <f t="shared" si="8"/>
        <v>72576</v>
      </c>
      <c r="F24" s="14">
        <f t="shared" si="8"/>
        <v>39969</v>
      </c>
      <c r="G24" s="14">
        <f t="shared" si="8"/>
        <v>59546</v>
      </c>
      <c r="H24" s="14">
        <f t="shared" si="8"/>
        <v>27727</v>
      </c>
      <c r="I24" s="14">
        <f t="shared" si="8"/>
        <v>12394</v>
      </c>
      <c r="J24" s="12">
        <f t="shared" si="7"/>
        <v>344133</v>
      </c>
    </row>
    <row r="25" spans="1:10" ht="18.75" customHeight="1">
      <c r="A25" s="13" t="s">
        <v>33</v>
      </c>
      <c r="B25" s="14">
        <v>27565</v>
      </c>
      <c r="C25" s="14">
        <v>21812</v>
      </c>
      <c r="D25" s="14">
        <v>35052</v>
      </c>
      <c r="E25" s="14">
        <v>46449</v>
      </c>
      <c r="F25" s="14">
        <v>25580</v>
      </c>
      <c r="G25" s="14">
        <v>38109</v>
      </c>
      <c r="H25" s="14">
        <v>17745</v>
      </c>
      <c r="I25" s="14">
        <v>7932</v>
      </c>
      <c r="J25" s="12">
        <f t="shared" si="7"/>
        <v>220244</v>
      </c>
    </row>
    <row r="26" spans="1:10" ht="18.75" customHeight="1">
      <c r="A26" s="13" t="s">
        <v>34</v>
      </c>
      <c r="B26" s="14">
        <v>15506</v>
      </c>
      <c r="C26" s="14">
        <v>12269</v>
      </c>
      <c r="D26" s="14">
        <v>19717</v>
      </c>
      <c r="E26" s="14">
        <v>26127</v>
      </c>
      <c r="F26" s="14">
        <v>14389</v>
      </c>
      <c r="G26" s="14">
        <v>21437</v>
      </c>
      <c r="H26" s="14">
        <v>9982</v>
      </c>
      <c r="I26" s="14">
        <v>4462</v>
      </c>
      <c r="J26" s="12">
        <f t="shared" si="7"/>
        <v>123889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0.9569857040643783</v>
      </c>
      <c r="C32" s="23">
        <f aca="true" t="shared" si="9" ref="C32:I32">(((+C$8+C$20)*C$29)+(C$24*C$30))/C$7</f>
        <v>0.9542849933898805</v>
      </c>
      <c r="D32" s="23">
        <f t="shared" si="9"/>
        <v>0.9695095467782404</v>
      </c>
      <c r="E32" s="23">
        <f t="shared" si="9"/>
        <v>0.96417615494742</v>
      </c>
      <c r="F32" s="23">
        <f t="shared" si="9"/>
        <v>0.9622923087276282</v>
      </c>
      <c r="G32" s="23">
        <f t="shared" si="9"/>
        <v>0.9649028054463376</v>
      </c>
      <c r="H32" s="23">
        <f t="shared" si="9"/>
        <v>0.9091827377128042</v>
      </c>
      <c r="I32" s="23">
        <f t="shared" si="9"/>
        <v>0.9816381755370089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1.4971084354383135</v>
      </c>
      <c r="C35" s="26">
        <f aca="true" t="shared" si="10" ref="C35:I35">C32*C34</f>
        <v>1.4678811768323141</v>
      </c>
      <c r="D35" s="26">
        <f t="shared" si="10"/>
        <v>1.5066178356933857</v>
      </c>
      <c r="E35" s="26">
        <f t="shared" si="10"/>
        <v>1.4975584038643328</v>
      </c>
      <c r="F35" s="26">
        <f t="shared" si="10"/>
        <v>1.4546010538726828</v>
      </c>
      <c r="G35" s="26">
        <f t="shared" si="10"/>
        <v>1.5287920049491772</v>
      </c>
      <c r="H35" s="26">
        <f t="shared" si="10"/>
        <v>1.6507121785913674</v>
      </c>
      <c r="I35" s="26">
        <f t="shared" si="10"/>
        <v>1.8852361161188258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558674.46</v>
      </c>
      <c r="C41" s="29">
        <f aca="true" t="shared" si="13" ref="C41:I41">+C42+C43</f>
        <v>403049.35</v>
      </c>
      <c r="D41" s="29">
        <f t="shared" si="13"/>
        <v>650321.04</v>
      </c>
      <c r="E41" s="29">
        <f t="shared" si="13"/>
        <v>781391.53</v>
      </c>
      <c r="F41" s="29">
        <f t="shared" si="13"/>
        <v>453915.53</v>
      </c>
      <c r="G41" s="29">
        <f t="shared" si="13"/>
        <v>839857.18</v>
      </c>
      <c r="H41" s="29">
        <f t="shared" si="13"/>
        <v>511280.04</v>
      </c>
      <c r="I41" s="29">
        <f t="shared" si="13"/>
        <v>330700.58</v>
      </c>
      <c r="J41" s="29">
        <f t="shared" si="12"/>
        <v>4529189.71</v>
      </c>
      <c r="L41" s="43"/>
      <c r="M41" s="43"/>
    </row>
    <row r="42" spans="1:10" ht="15.75">
      <c r="A42" s="17" t="s">
        <v>72</v>
      </c>
      <c r="B42" s="30">
        <f>ROUND(+B7*B35,2)</f>
        <v>558674.46</v>
      </c>
      <c r="C42" s="30">
        <f aca="true" t="shared" si="14" ref="C42:I42">ROUND(+C7*C35,2)</f>
        <v>403049.35</v>
      </c>
      <c r="D42" s="30">
        <f t="shared" si="14"/>
        <v>650321.04</v>
      </c>
      <c r="E42" s="30">
        <f t="shared" si="14"/>
        <v>781391.53</v>
      </c>
      <c r="F42" s="30">
        <f t="shared" si="14"/>
        <v>453915.53</v>
      </c>
      <c r="G42" s="30">
        <f t="shared" si="14"/>
        <v>839857.18</v>
      </c>
      <c r="H42" s="30">
        <f t="shared" si="14"/>
        <v>511280.04</v>
      </c>
      <c r="I42" s="30">
        <f t="shared" si="14"/>
        <v>330700.58</v>
      </c>
      <c r="J42" s="30">
        <f>SUM(B42:I42)</f>
        <v>4529189.71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-92664</v>
      </c>
      <c r="C45" s="31">
        <f t="shared" si="16"/>
        <v>-90258</v>
      </c>
      <c r="D45" s="31">
        <f t="shared" si="16"/>
        <v>-109317</v>
      </c>
      <c r="E45" s="31">
        <f t="shared" si="16"/>
        <v>-117873</v>
      </c>
      <c r="F45" s="31">
        <f t="shared" si="16"/>
        <v>-96915</v>
      </c>
      <c r="G45" s="31">
        <f t="shared" si="16"/>
        <v>-125883</v>
      </c>
      <c r="H45" s="31">
        <f t="shared" si="16"/>
        <v>-62142</v>
      </c>
      <c r="I45" s="31">
        <f t="shared" si="16"/>
        <v>-56253</v>
      </c>
      <c r="J45" s="31">
        <f t="shared" si="16"/>
        <v>-751305</v>
      </c>
      <c r="L45" s="50"/>
    </row>
    <row r="46" spans="1:12" ht="15.75">
      <c r="A46" s="17" t="s">
        <v>42</v>
      </c>
      <c r="B46" s="32">
        <f>B47+B48</f>
        <v>-92664</v>
      </c>
      <c r="C46" s="32">
        <f aca="true" t="shared" si="17" ref="C46:I46">C47+C48</f>
        <v>-90258</v>
      </c>
      <c r="D46" s="32">
        <f t="shared" si="17"/>
        <v>-109317</v>
      </c>
      <c r="E46" s="32">
        <f t="shared" si="17"/>
        <v>-117873</v>
      </c>
      <c r="F46" s="32">
        <f t="shared" si="17"/>
        <v>-96915</v>
      </c>
      <c r="G46" s="32">
        <f t="shared" si="17"/>
        <v>-125883</v>
      </c>
      <c r="H46" s="32">
        <f t="shared" si="17"/>
        <v>-62142</v>
      </c>
      <c r="I46" s="32">
        <f t="shared" si="17"/>
        <v>-56253</v>
      </c>
      <c r="J46" s="31">
        <f t="shared" si="12"/>
        <v>-751305</v>
      </c>
      <c r="L46" s="50"/>
    </row>
    <row r="47" spans="1:12" ht="15.75">
      <c r="A47" s="13" t="s">
        <v>67</v>
      </c>
      <c r="B47" s="20">
        <f aca="true" t="shared" si="18" ref="B47:I47">ROUND(-B9*$D$3,2)</f>
        <v>-92664</v>
      </c>
      <c r="C47" s="20">
        <f t="shared" si="18"/>
        <v>-90258</v>
      </c>
      <c r="D47" s="20">
        <f t="shared" si="18"/>
        <v>-109317</v>
      </c>
      <c r="E47" s="20">
        <f t="shared" si="18"/>
        <v>-117873</v>
      </c>
      <c r="F47" s="20">
        <f t="shared" si="18"/>
        <v>-96915</v>
      </c>
      <c r="G47" s="20">
        <f t="shared" si="18"/>
        <v>-125883</v>
      </c>
      <c r="H47" s="20">
        <f t="shared" si="18"/>
        <v>-62142</v>
      </c>
      <c r="I47" s="20">
        <f t="shared" si="18"/>
        <v>-56253</v>
      </c>
      <c r="J47" s="57">
        <f t="shared" si="12"/>
        <v>-751305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466010.45999999996</v>
      </c>
      <c r="C57" s="35">
        <f t="shared" si="21"/>
        <v>312791.35</v>
      </c>
      <c r="D57" s="35">
        <f t="shared" si="21"/>
        <v>541004.04</v>
      </c>
      <c r="E57" s="35">
        <f t="shared" si="21"/>
        <v>663518.53</v>
      </c>
      <c r="F57" s="35">
        <f t="shared" si="21"/>
        <v>357000.53</v>
      </c>
      <c r="G57" s="35">
        <f t="shared" si="21"/>
        <v>713974.18</v>
      </c>
      <c r="H57" s="35">
        <f t="shared" si="21"/>
        <v>449138.04</v>
      </c>
      <c r="I57" s="35">
        <f t="shared" si="21"/>
        <v>274447.58</v>
      </c>
      <c r="J57" s="35">
        <f>SUM(B57:I57)</f>
        <v>3777884.7100000004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3777884.6999999997</v>
      </c>
      <c r="L60" s="43"/>
    </row>
    <row r="61" spans="1:10" ht="17.25" customHeight="1">
      <c r="A61" s="17" t="s">
        <v>46</v>
      </c>
      <c r="B61" s="45">
        <v>86703.27</v>
      </c>
      <c r="C61" s="45">
        <v>83790.33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170493.6</v>
      </c>
    </row>
    <row r="62" spans="1:10" ht="17.25" customHeight="1">
      <c r="A62" s="17" t="s">
        <v>52</v>
      </c>
      <c r="B62" s="45">
        <v>379307.19</v>
      </c>
      <c r="C62" s="45">
        <v>229001.02</v>
      </c>
      <c r="D62" s="44">
        <v>0</v>
      </c>
      <c r="E62" s="45">
        <v>296709.15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905017.36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196632.25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196632.25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214308.33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214308.33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86662.71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86662.71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43400.75</v>
      </c>
      <c r="E66" s="44">
        <v>0</v>
      </c>
      <c r="F66" s="45">
        <v>59027.47</v>
      </c>
      <c r="G66" s="44">
        <v>0</v>
      </c>
      <c r="H66" s="44">
        <v>0</v>
      </c>
      <c r="I66" s="44">
        <v>0</v>
      </c>
      <c r="J66" s="35">
        <f t="shared" si="22"/>
        <v>102428.22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210484.78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210484.78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134276.27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134276.27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22048.33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22048.33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297973.06</v>
      </c>
      <c r="G70" s="44">
        <v>0</v>
      </c>
      <c r="H70" s="44">
        <v>0</v>
      </c>
      <c r="I70" s="44">
        <v>0</v>
      </c>
      <c r="J70" s="35">
        <f t="shared" si="22"/>
        <v>297973.06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405415.35</v>
      </c>
      <c r="H71" s="45">
        <v>449138.03</v>
      </c>
      <c r="I71" s="44">
        <v>0</v>
      </c>
      <c r="J71" s="32">
        <f t="shared" si="22"/>
        <v>854553.38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308558.82</v>
      </c>
      <c r="H72" s="44">
        <v>0</v>
      </c>
      <c r="I72" s="44">
        <v>0</v>
      </c>
      <c r="J72" s="35">
        <f t="shared" si="22"/>
        <v>308558.82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94242.15</v>
      </c>
      <c r="J73" s="32">
        <f t="shared" si="22"/>
        <v>94242.15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180205.44</v>
      </c>
      <c r="J74" s="35">
        <f t="shared" si="22"/>
        <v>180205.44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1.5941174600290697</v>
      </c>
      <c r="C79" s="55">
        <v>1.5501031563373338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1.4762461375158327</v>
      </c>
      <c r="C80" s="55">
        <v>1.43810747930133</v>
      </c>
      <c r="D80" s="55"/>
      <c r="E80" s="55">
        <v>1.5286922234683429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1.4121314073808244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1.4829592346476452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1.7787426742009411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1.6294327755009108</v>
      </c>
      <c r="E84" s="55">
        <v>0</v>
      </c>
      <c r="F84" s="55">
        <v>1.504253257007501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1.4762493013178444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1.4722097282076165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1.4598590986879636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1.4449781365366592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1.4701708728828147</v>
      </c>
      <c r="H89" s="55">
        <v>1.6507121617651332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1.6068501557605956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1.8437128578064683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1.908179171055077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2014-06-18T19:39:04Z</dcterms:modified>
  <cp:category/>
  <cp:version/>
  <cp:contentType/>
  <cp:contentStatus/>
</cp:coreProperties>
</file>