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<sst xmlns="http://schemas.openxmlformats.org/spreadsheetml/2006/main" count="98" uniqueCount="98">
  <si>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</si>
  <si>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</si>
  <si>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</si>
  <si>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</si>
  <si>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</si>
  <si>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</si>
  <si>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</si>
  <si>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</si>
  <si>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</si>
  <si>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</si>
  <si>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</si>
  <si>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</si>
  <si>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</si>
  <si>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</si>
  <si>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</si>
  <si>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</si>
  <si>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</si>
  <si>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</si>
  <si>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</si>
  <si>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</si>
  <si>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</si>
  <si>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</si>
  <si>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</si>
  <si>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</si>
  <si>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</si>
  <si>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</si>
  <si>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</si>
  <si>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</si>
  <si>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</si>
  <si>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</si>
  <si>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</si>
  <si>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</si>
  <si>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</si>
  <si>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</si>
  <si>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</si>
  <si>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</si>
  <si>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</si>
  <si>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</si>
  <si>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</si>
  <si>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</si>
  <si>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</si>
  <si>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</si>
  <si>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</si>
  <si>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</si>
  <si>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</si>
  <si>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</si>
  <si>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</si>
  <si>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</si>
  <si>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</si>
  <si>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</si>
  <si>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</si>
  <si>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</si>
  <si>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</si>
  <si>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</si>
  <si>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</si>
  <si>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</si>
  <si>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</si>
  <si>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</si>
  <si>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</si>
  <si>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</si>
  <si>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</si>
  <si>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</si>
  <si>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</si>
  <si>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</si>
  <si>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</si>
  <si>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</si>
  <si>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</si>
  <si>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</si>
  <si>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</si>
  <si>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</si>
  <si>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</si>
  <si>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</si>
  <si>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</si>
  <si>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</si>
  <si>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</si>
  <si>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</si>
  <si>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</si>
  <si>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</si>
  <si>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</si>
  <si>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</si>
  <si>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</si>
  <si>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</si>
  <si>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</si>
  <si>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</si>
  <si>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</si>
  <si>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</si>
  <si>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</si>
  <si>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</si>
  <si>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</si>
  <si>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</si>
  <si>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</si>
  <si>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</si>
  <si>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</si>
  <si>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</si>
  <si>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</si>
  <si>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</si>
  <si>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</si>
  <si>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13/06/14 - VENCIMENTO 23/06/14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</si>
</sst>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481177</v>
      </c>
      <c r="C7" s="10">
        <f aca="true" t="shared" si="0" ref="C7:I7">C8+C20+C24</f>
        <v>369437</v>
      </c>
      <c r="D7" s="10">
        <f t="shared" si="0"/>
        <v>546853</v>
      </c>
      <c r="E7" s="10">
        <f t="shared" si="0"/>
        <v>690092</v>
      </c>
      <c r="F7" s="10">
        <f t="shared" si="0"/>
        <v>429688</v>
      </c>
      <c r="G7" s="10">
        <f t="shared" si="0"/>
        <v>690994</v>
      </c>
      <c r="H7" s="10">
        <f t="shared" si="0"/>
        <v>355297</v>
      </c>
      <c r="I7" s="10">
        <f t="shared" si="0"/>
        <v>253579</v>
      </c>
      <c r="J7" s="10">
        <f>+J8+J20+J24</f>
        <v>3817117</v>
      </c>
      <c r="L7" s="42"/>
    </row>
    <row r="8" spans="1:10" ht="15.75">
      <c r="A8" s="11" t="s">
        <v>96</v>
      </c>
      <c r="B8" s="12">
        <f>+B9+B12+B16</f>
        <v>269506</v>
      </c>
      <c r="C8" s="12">
        <f aca="true" t="shared" si="1" ref="C8:I8">+C9+C12+C16</f>
        <v>217522</v>
      </c>
      <c r="D8" s="12">
        <f t="shared" si="1"/>
        <v>347703</v>
      </c>
      <c r="E8" s="12">
        <f t="shared" si="1"/>
        <v>405350</v>
      </c>
      <c r="F8" s="12">
        <f t="shared" si="1"/>
        <v>245675</v>
      </c>
      <c r="G8" s="12">
        <f t="shared" si="1"/>
        <v>402723</v>
      </c>
      <c r="H8" s="12">
        <f t="shared" si="1"/>
        <v>190782</v>
      </c>
      <c r="I8" s="12">
        <f t="shared" si="1"/>
        <v>154460</v>
      </c>
      <c r="J8" s="12">
        <f>SUM(B8:I8)</f>
        <v>2233721</v>
      </c>
    </row>
    <row r="9" spans="1:10" ht="15.75">
      <c r="A9" s="13" t="s">
        <v>22</v>
      </c>
      <c r="B9" s="14">
        <v>34928</v>
      </c>
      <c r="C9" s="14">
        <v>33783</v>
      </c>
      <c r="D9" s="14">
        <v>38033</v>
      </c>
      <c r="E9" s="14">
        <v>43023</v>
      </c>
      <c r="F9" s="14">
        <v>36597</v>
      </c>
      <c r="G9" s="14">
        <v>44579</v>
      </c>
      <c r="H9" s="14">
        <v>20018</v>
      </c>
      <c r="I9" s="14">
        <v>23762</v>
      </c>
      <c r="J9" s="12">
        <f aca="true" t="shared" si="2" ref="J9:J19">SUM(B9:I9)</f>
        <v>274723</v>
      </c>
    </row>
    <row r="10" spans="1:10" ht="15.75">
      <c r="A10" s="15" t="s">
        <v>23</v>
      </c>
      <c r="B10" s="14">
        <f>+B9-B11</f>
        <v>34928</v>
      </c>
      <c r="C10" s="14">
        <f aca="true" t="shared" si="3" ref="C10:I10">+C9-C11</f>
        <v>33783</v>
      </c>
      <c r="D10" s="14">
        <f t="shared" si="3"/>
        <v>38033</v>
      </c>
      <c r="E10" s="14">
        <f t="shared" si="3"/>
        <v>43023</v>
      </c>
      <c r="F10" s="14">
        <f t="shared" si="3"/>
        <v>36597</v>
      </c>
      <c r="G10" s="14">
        <f t="shared" si="3"/>
        <v>44579</v>
      </c>
      <c r="H10" s="14">
        <f t="shared" si="3"/>
        <v>20018</v>
      </c>
      <c r="I10" s="14">
        <f t="shared" si="3"/>
        <v>23762</v>
      </c>
      <c r="J10" s="12">
        <f t="shared" si="2"/>
        <v>274723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228531</v>
      </c>
      <c r="C12" s="14">
        <f aca="true" t="shared" si="4" ref="C12:I12">C13+C14+C15</f>
        <v>178936</v>
      </c>
      <c r="D12" s="14">
        <f t="shared" si="4"/>
        <v>303514</v>
      </c>
      <c r="E12" s="14">
        <f t="shared" si="4"/>
        <v>353000</v>
      </c>
      <c r="F12" s="14">
        <f t="shared" si="4"/>
        <v>203563</v>
      </c>
      <c r="G12" s="14">
        <f t="shared" si="4"/>
        <v>350596</v>
      </c>
      <c r="H12" s="14">
        <f t="shared" si="4"/>
        <v>166775</v>
      </c>
      <c r="I12" s="14">
        <f t="shared" si="4"/>
        <v>128272</v>
      </c>
      <c r="J12" s="12">
        <f t="shared" si="2"/>
        <v>1913187</v>
      </c>
    </row>
    <row r="13" spans="1:10" ht="15.75">
      <c r="A13" s="15" t="s">
        <v>25</v>
      </c>
      <c r="B13" s="14">
        <v>100527</v>
      </c>
      <c r="C13" s="14">
        <v>80891</v>
      </c>
      <c r="D13" s="14">
        <v>134611</v>
      </c>
      <c r="E13" s="14">
        <v>158837</v>
      </c>
      <c r="F13" s="14">
        <v>95837</v>
      </c>
      <c r="G13" s="14">
        <v>161067</v>
      </c>
      <c r="H13" s="14">
        <v>76324</v>
      </c>
      <c r="I13" s="14">
        <v>58594</v>
      </c>
      <c r="J13" s="12">
        <f t="shared" si="2"/>
        <v>866688</v>
      </c>
    </row>
    <row r="14" spans="1:10" ht="15.75">
      <c r="A14" s="15" t="s">
        <v>26</v>
      </c>
      <c r="B14" s="14">
        <v>106959</v>
      </c>
      <c r="C14" s="14">
        <v>79372</v>
      </c>
      <c r="D14" s="14">
        <v>141915</v>
      </c>
      <c r="E14" s="14">
        <v>159429</v>
      </c>
      <c r="F14" s="14">
        <v>88752</v>
      </c>
      <c r="G14" s="14">
        <v>159345</v>
      </c>
      <c r="H14" s="14">
        <v>76511</v>
      </c>
      <c r="I14" s="14">
        <v>60067</v>
      </c>
      <c r="J14" s="12">
        <f t="shared" si="2"/>
        <v>872350</v>
      </c>
    </row>
    <row r="15" spans="1:10" ht="15.75">
      <c r="A15" s="15" t="s">
        <v>27</v>
      </c>
      <c r="B15" s="14">
        <v>21045</v>
      </c>
      <c r="C15" s="14">
        <v>18673</v>
      </c>
      <c r="D15" s="14">
        <v>26988</v>
      </c>
      <c r="E15" s="14">
        <v>34734</v>
      </c>
      <c r="F15" s="14">
        <v>18974</v>
      </c>
      <c r="G15" s="14">
        <v>30184</v>
      </c>
      <c r="H15" s="14">
        <v>13940</v>
      </c>
      <c r="I15" s="14">
        <v>9611</v>
      </c>
      <c r="J15" s="12">
        <f t="shared" si="2"/>
        <v>174149</v>
      </c>
    </row>
    <row r="16" spans="1:10" ht="15.75">
      <c r="A16" s="16" t="s">
        <v>95</v>
      </c>
      <c r="B16" s="14">
        <f>B17+B18+B19</f>
        <v>6047</v>
      </c>
      <c r="C16" s="14">
        <f aca="true" t="shared" si="5" ref="C16:I16">C17+C18+C19</f>
        <v>4803</v>
      </c>
      <c r="D16" s="14">
        <f t="shared" si="5"/>
        <v>6156</v>
      </c>
      <c r="E16" s="14">
        <f t="shared" si="5"/>
        <v>9327</v>
      </c>
      <c r="F16" s="14">
        <f t="shared" si="5"/>
        <v>5515</v>
      </c>
      <c r="G16" s="14">
        <f t="shared" si="5"/>
        <v>7548</v>
      </c>
      <c r="H16" s="14">
        <f t="shared" si="5"/>
        <v>3989</v>
      </c>
      <c r="I16" s="14">
        <f t="shared" si="5"/>
        <v>2426</v>
      </c>
      <c r="J16" s="12">
        <f t="shared" si="2"/>
        <v>45811</v>
      </c>
    </row>
    <row r="17" spans="1:10" ht="15.75">
      <c r="A17" s="15" t="s">
        <v>92</v>
      </c>
      <c r="B17" s="14">
        <v>2361</v>
      </c>
      <c r="C17" s="14">
        <v>1889</v>
      </c>
      <c r="D17" s="14">
        <v>2403</v>
      </c>
      <c r="E17" s="14">
        <v>3655</v>
      </c>
      <c r="F17" s="14">
        <v>2392</v>
      </c>
      <c r="G17" s="14">
        <v>3191</v>
      </c>
      <c r="H17" s="14">
        <v>1835</v>
      </c>
      <c r="I17" s="14">
        <v>1106</v>
      </c>
      <c r="J17" s="12">
        <f t="shared" si="2"/>
        <v>18832</v>
      </c>
    </row>
    <row r="18" spans="1:10" ht="15.75">
      <c r="A18" s="15" t="s">
        <v>93</v>
      </c>
      <c r="B18" s="14">
        <v>141</v>
      </c>
      <c r="C18" s="14">
        <v>137</v>
      </c>
      <c r="D18" s="14">
        <v>240</v>
      </c>
      <c r="E18" s="14">
        <v>285</v>
      </c>
      <c r="F18" s="14">
        <v>203</v>
      </c>
      <c r="G18" s="14">
        <v>248</v>
      </c>
      <c r="H18" s="14">
        <v>127</v>
      </c>
      <c r="I18" s="14">
        <v>78</v>
      </c>
      <c r="J18" s="12">
        <f t="shared" si="2"/>
        <v>1459</v>
      </c>
    </row>
    <row r="19" spans="1:10" ht="15.75">
      <c r="A19" s="15" t="s">
        <v>94</v>
      </c>
      <c r="B19" s="14">
        <v>3545</v>
      </c>
      <c r="C19" s="14">
        <v>2777</v>
      </c>
      <c r="D19" s="14">
        <v>3513</v>
      </c>
      <c r="E19" s="14">
        <v>5387</v>
      </c>
      <c r="F19" s="14">
        <v>2920</v>
      </c>
      <c r="G19" s="14">
        <v>4109</v>
      </c>
      <c r="H19" s="14">
        <v>2027</v>
      </c>
      <c r="I19" s="14">
        <v>1242</v>
      </c>
      <c r="J19" s="12">
        <f t="shared" si="2"/>
        <v>25520</v>
      </c>
    </row>
    <row r="20" spans="1:10" ht="15.75">
      <c r="A20" s="17" t="s">
        <v>28</v>
      </c>
      <c r="B20" s="18">
        <f>B21+B22+B23</f>
        <v>155904</v>
      </c>
      <c r="C20" s="18">
        <f aca="true" t="shared" si="6" ref="C20:I20">C21+C22+C23</f>
        <v>104313</v>
      </c>
      <c r="D20" s="18">
        <f t="shared" si="6"/>
        <v>127816</v>
      </c>
      <c r="E20" s="18">
        <f t="shared" si="6"/>
        <v>186331</v>
      </c>
      <c r="F20" s="18">
        <f t="shared" si="6"/>
        <v>128068</v>
      </c>
      <c r="G20" s="18">
        <f t="shared" si="6"/>
        <v>212022</v>
      </c>
      <c r="H20" s="18">
        <f t="shared" si="6"/>
        <v>130958</v>
      </c>
      <c r="I20" s="18">
        <f t="shared" si="6"/>
        <v>81659</v>
      </c>
      <c r="J20" s="12">
        <f aca="true" t="shared" si="7" ref="J20:J26">SUM(B20:I20)</f>
        <v>1127071</v>
      </c>
    </row>
    <row r="21" spans="1:10" ht="18.75" customHeight="1">
      <c r="A21" s="13" t="s">
        <v>29</v>
      </c>
      <c r="B21" s="14">
        <v>75591</v>
      </c>
      <c r="C21" s="14">
        <v>54257</v>
      </c>
      <c r="D21" s="14">
        <v>66346</v>
      </c>
      <c r="E21" s="14">
        <v>96244</v>
      </c>
      <c r="F21" s="14">
        <v>68502</v>
      </c>
      <c r="G21" s="14">
        <v>110633</v>
      </c>
      <c r="H21" s="14">
        <v>66404</v>
      </c>
      <c r="I21" s="14">
        <v>42011</v>
      </c>
      <c r="J21" s="12">
        <f t="shared" si="7"/>
        <v>579988</v>
      </c>
    </row>
    <row r="22" spans="1:10" ht="18.75" customHeight="1">
      <c r="A22" s="13" t="s">
        <v>30</v>
      </c>
      <c r="B22" s="14">
        <v>66809</v>
      </c>
      <c r="C22" s="14">
        <v>40442</v>
      </c>
      <c r="D22" s="14">
        <v>50363</v>
      </c>
      <c r="E22" s="14">
        <v>73035</v>
      </c>
      <c r="F22" s="14">
        <v>49112</v>
      </c>
      <c r="G22" s="14">
        <v>84698</v>
      </c>
      <c r="H22" s="14">
        <v>54917</v>
      </c>
      <c r="I22" s="14">
        <v>34046</v>
      </c>
      <c r="J22" s="12">
        <f t="shared" si="7"/>
        <v>453422</v>
      </c>
    </row>
    <row r="23" spans="1:10" ht="18.75" customHeight="1">
      <c r="A23" s="13" t="s">
        <v>31</v>
      </c>
      <c r="B23" s="14">
        <v>13504</v>
      </c>
      <c r="C23" s="14">
        <v>9614</v>
      </c>
      <c r="D23" s="14">
        <v>11107</v>
      </c>
      <c r="E23" s="14">
        <v>17052</v>
      </c>
      <c r="F23" s="14">
        <v>10454</v>
      </c>
      <c r="G23" s="14">
        <v>16691</v>
      </c>
      <c r="H23" s="14">
        <v>9637</v>
      </c>
      <c r="I23" s="14">
        <v>5602</v>
      </c>
      <c r="J23" s="12">
        <f t="shared" si="7"/>
        <v>93661</v>
      </c>
    </row>
    <row r="24" spans="1:10" ht="18.75" customHeight="1">
      <c r="A24" s="17" t="s">
        <v>32</v>
      </c>
      <c r="B24" s="14">
        <f>B25+B26</f>
        <v>55767</v>
      </c>
      <c r="C24" s="14">
        <f aca="true" t="shared" si="8" ref="C24:I24">C25+C26</f>
        <v>47602</v>
      </c>
      <c r="D24" s="14">
        <f t="shared" si="8"/>
        <v>71334</v>
      </c>
      <c r="E24" s="14">
        <f t="shared" si="8"/>
        <v>98411</v>
      </c>
      <c r="F24" s="14">
        <f t="shared" si="8"/>
        <v>55945</v>
      </c>
      <c r="G24" s="14">
        <f t="shared" si="8"/>
        <v>76249</v>
      </c>
      <c r="H24" s="14">
        <f t="shared" si="8"/>
        <v>33557</v>
      </c>
      <c r="I24" s="14">
        <f t="shared" si="8"/>
        <v>17460</v>
      </c>
      <c r="J24" s="12">
        <f t="shared" si="7"/>
        <v>456325</v>
      </c>
    </row>
    <row r="25" spans="1:10" ht="18.75" customHeight="1">
      <c r="A25" s="13" t="s">
        <v>33</v>
      </c>
      <c r="B25" s="14">
        <v>35691</v>
      </c>
      <c r="C25" s="14">
        <v>30465</v>
      </c>
      <c r="D25" s="14">
        <v>45654</v>
      </c>
      <c r="E25" s="14">
        <v>62983</v>
      </c>
      <c r="F25" s="14">
        <v>35805</v>
      </c>
      <c r="G25" s="14">
        <v>48799</v>
      </c>
      <c r="H25" s="14">
        <v>21476</v>
      </c>
      <c r="I25" s="14">
        <v>11174</v>
      </c>
      <c r="J25" s="12">
        <f t="shared" si="7"/>
        <v>292047</v>
      </c>
    </row>
    <row r="26" spans="1:10" ht="18.75" customHeight="1">
      <c r="A26" s="13" t="s">
        <v>34</v>
      </c>
      <c r="B26" s="14">
        <v>20076</v>
      </c>
      <c r="C26" s="14">
        <v>17137</v>
      </c>
      <c r="D26" s="14">
        <v>25680</v>
      </c>
      <c r="E26" s="14">
        <v>35428</v>
      </c>
      <c r="F26" s="14">
        <v>20140</v>
      </c>
      <c r="G26" s="14">
        <v>27450</v>
      </c>
      <c r="H26" s="14">
        <v>12081</v>
      </c>
      <c r="I26" s="14">
        <v>6286</v>
      </c>
      <c r="J26" s="12">
        <f t="shared" si="7"/>
        <v>164278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0.9568954555184475</v>
      </c>
      <c r="C32" s="23">
        <f aca="true" t="shared" si="9" ref="C32:I32">(((+C$8+C$20)*C$29)+(C$24*C$30))/C$7</f>
        <v>0.9530880358491434</v>
      </c>
      <c r="D32" s="23">
        <f t="shared" si="9"/>
        <v>0.9686541717792534</v>
      </c>
      <c r="E32" s="23">
        <f t="shared" si="9"/>
        <v>0.9632919039780203</v>
      </c>
      <c r="F32" s="23">
        <f t="shared" si="9"/>
        <v>0.9616693787119958</v>
      </c>
      <c r="G32" s="23">
        <f t="shared" si="9"/>
        <v>0.96426969525061</v>
      </c>
      <c r="H32" s="23">
        <f t="shared" si="9"/>
        <v>0.9075355640492321</v>
      </c>
      <c r="I32" s="23">
        <f t="shared" si="9"/>
        <v>0.9819098888314883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1.4969672506130591</v>
      </c>
      <c r="C35" s="26">
        <f aca="true" t="shared" si="10" ref="C35:I35">C32*C34</f>
        <v>1.4660400167431524</v>
      </c>
      <c r="D35" s="26">
        <f t="shared" si="10"/>
        <v>1.5052885829449598</v>
      </c>
      <c r="E35" s="26">
        <f t="shared" si="10"/>
        <v>1.496184985258661</v>
      </c>
      <c r="F35" s="26">
        <f t="shared" si="10"/>
        <v>1.4536594328610528</v>
      </c>
      <c r="G35" s="26">
        <f t="shared" si="10"/>
        <v>1.5277889051550666</v>
      </c>
      <c r="H35" s="26">
        <f t="shared" si="10"/>
        <v>1.6477215700877859</v>
      </c>
      <c r="I35" s="26">
        <f t="shared" si="10"/>
        <v>1.8857579415008734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720306.21</v>
      </c>
      <c r="C41" s="29">
        <f aca="true" t="shared" si="13" ref="C41:I41">+C42+C43</f>
        <v>541609.43</v>
      </c>
      <c r="D41" s="29">
        <f t="shared" si="13"/>
        <v>823171.58</v>
      </c>
      <c r="E41" s="29">
        <f t="shared" si="13"/>
        <v>1032505.29</v>
      </c>
      <c r="F41" s="29">
        <f t="shared" si="13"/>
        <v>624620.01</v>
      </c>
      <c r="G41" s="29">
        <f t="shared" si="13"/>
        <v>1055692.97</v>
      </c>
      <c r="H41" s="29">
        <f t="shared" si="13"/>
        <v>585430.53</v>
      </c>
      <c r="I41" s="29">
        <f t="shared" si="13"/>
        <v>478188.61</v>
      </c>
      <c r="J41" s="29">
        <f t="shared" si="12"/>
        <v>5861524.630000001</v>
      </c>
      <c r="L41" s="43"/>
      <c r="M41" s="43"/>
    </row>
    <row r="42" spans="1:10" ht="15.75">
      <c r="A42" s="17" t="s">
        <v>72</v>
      </c>
      <c r="B42" s="30">
        <f>ROUND(+B7*B35,2)</f>
        <v>720306.21</v>
      </c>
      <c r="C42" s="30">
        <f aca="true" t="shared" si="14" ref="C42:I42">ROUND(+C7*C35,2)</f>
        <v>541609.43</v>
      </c>
      <c r="D42" s="30">
        <f t="shared" si="14"/>
        <v>823171.58</v>
      </c>
      <c r="E42" s="30">
        <f t="shared" si="14"/>
        <v>1032505.29</v>
      </c>
      <c r="F42" s="30">
        <f t="shared" si="14"/>
        <v>624620.01</v>
      </c>
      <c r="G42" s="30">
        <f t="shared" si="14"/>
        <v>1055692.97</v>
      </c>
      <c r="H42" s="30">
        <f t="shared" si="14"/>
        <v>585430.53</v>
      </c>
      <c r="I42" s="30">
        <f t="shared" si="14"/>
        <v>478188.61</v>
      </c>
      <c r="J42" s="30">
        <f>SUM(B42:I42)</f>
        <v>5861524.630000001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-146029</v>
      </c>
      <c r="C45" s="31">
        <f t="shared" si="16"/>
        <v>-112828.86</v>
      </c>
      <c r="D45" s="31">
        <f t="shared" si="16"/>
        <v>-160095</v>
      </c>
      <c r="E45" s="31">
        <f t="shared" si="16"/>
        <v>-170163.9</v>
      </c>
      <c r="F45" s="31">
        <f t="shared" si="16"/>
        <v>-127827.99</v>
      </c>
      <c r="G45" s="31">
        <f t="shared" si="16"/>
        <v>-197698.28</v>
      </c>
      <c r="H45" s="31">
        <f t="shared" si="16"/>
        <v>-116117.86</v>
      </c>
      <c r="I45" s="31">
        <f t="shared" si="16"/>
        <v>-79354.73</v>
      </c>
      <c r="J45" s="31">
        <f t="shared" si="16"/>
        <v>-1110115.62</v>
      </c>
      <c r="L45" s="43"/>
    </row>
    <row r="46" spans="1:12" ht="15.75">
      <c r="A46" s="17" t="s">
        <v>42</v>
      </c>
      <c r="B46" s="32">
        <f>B47+B48</f>
        <v>-104784</v>
      </c>
      <c r="C46" s="32">
        <f aca="true" t="shared" si="17" ref="C46:I46">C47+C48</f>
        <v>-101349</v>
      </c>
      <c r="D46" s="32">
        <f t="shared" si="17"/>
        <v>-114099</v>
      </c>
      <c r="E46" s="32">
        <f t="shared" si="17"/>
        <v>-129069</v>
      </c>
      <c r="F46" s="32">
        <f t="shared" si="17"/>
        <v>-109791</v>
      </c>
      <c r="G46" s="32">
        <f t="shared" si="17"/>
        <v>-133737</v>
      </c>
      <c r="H46" s="32">
        <f t="shared" si="17"/>
        <v>-60054</v>
      </c>
      <c r="I46" s="32">
        <f t="shared" si="17"/>
        <v>-71286</v>
      </c>
      <c r="J46" s="31">
        <f t="shared" si="12"/>
        <v>-824169</v>
      </c>
      <c r="L46" s="43"/>
    </row>
    <row r="47" spans="1:12" ht="15.75">
      <c r="A47" s="13" t="s">
        <v>67</v>
      </c>
      <c r="B47" s="20">
        <f aca="true" t="shared" si="18" ref="B47:I47">ROUND(-B9*$D$3,2)</f>
        <v>-104784</v>
      </c>
      <c r="C47" s="20">
        <f t="shared" si="18"/>
        <v>-101349</v>
      </c>
      <c r="D47" s="20">
        <f t="shared" si="18"/>
        <v>-114099</v>
      </c>
      <c r="E47" s="20">
        <f t="shared" si="18"/>
        <v>-129069</v>
      </c>
      <c r="F47" s="20">
        <f t="shared" si="18"/>
        <v>-109791</v>
      </c>
      <c r="G47" s="20">
        <f t="shared" si="18"/>
        <v>-133737</v>
      </c>
      <c r="H47" s="20">
        <f t="shared" si="18"/>
        <v>-60054</v>
      </c>
      <c r="I47" s="20">
        <f t="shared" si="18"/>
        <v>-71286</v>
      </c>
      <c r="J47" s="57">
        <f t="shared" si="12"/>
        <v>-824169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-41245</v>
      </c>
      <c r="C49" s="32">
        <f t="shared" si="20"/>
        <v>-11479.86</v>
      </c>
      <c r="D49" s="32">
        <f t="shared" si="20"/>
        <v>-45996</v>
      </c>
      <c r="E49" s="32">
        <f t="shared" si="20"/>
        <v>-41094.9</v>
      </c>
      <c r="F49" s="32">
        <f t="shared" si="20"/>
        <v>-18036.99</v>
      </c>
      <c r="G49" s="32">
        <f t="shared" si="20"/>
        <v>-63961.28</v>
      </c>
      <c r="H49" s="32">
        <f t="shared" si="20"/>
        <v>-56063.86</v>
      </c>
      <c r="I49" s="32">
        <f t="shared" si="20"/>
        <v>-8068.73</v>
      </c>
      <c r="J49" s="32">
        <f t="shared" si="20"/>
        <v>-285946.62</v>
      </c>
      <c r="L49" s="50"/>
    </row>
    <row r="50" spans="1:12" ht="15.75">
      <c r="A50" s="13" t="s">
        <v>60</v>
      </c>
      <c r="B50" s="27">
        <v>-41245</v>
      </c>
      <c r="C50" s="27">
        <v>-11479.86</v>
      </c>
      <c r="D50" s="27">
        <v>-45996</v>
      </c>
      <c r="E50" s="27">
        <v>-41094.9</v>
      </c>
      <c r="F50" s="27">
        <v>-18036.99</v>
      </c>
      <c r="G50" s="27">
        <v>-63961.28</v>
      </c>
      <c r="H50" s="27">
        <v>-56063.86</v>
      </c>
      <c r="I50" s="27">
        <v>-8068.73</v>
      </c>
      <c r="J50" s="27">
        <f t="shared" si="12"/>
        <v>-285946.62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  <c r="L52" s="67"/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574277.21</v>
      </c>
      <c r="C57" s="35">
        <f t="shared" si="21"/>
        <v>428780.57000000007</v>
      </c>
      <c r="D57" s="35">
        <f t="shared" si="21"/>
        <v>663076.58</v>
      </c>
      <c r="E57" s="35">
        <f t="shared" si="21"/>
        <v>862341.39</v>
      </c>
      <c r="F57" s="35">
        <f t="shared" si="21"/>
        <v>496792.02</v>
      </c>
      <c r="G57" s="35">
        <f t="shared" si="21"/>
        <v>857994.69</v>
      </c>
      <c r="H57" s="35">
        <f t="shared" si="21"/>
        <v>469312.67000000004</v>
      </c>
      <c r="I57" s="35">
        <f t="shared" si="21"/>
        <v>398833.88</v>
      </c>
      <c r="J57" s="35">
        <f>SUM(B57:I57)</f>
        <v>4751409.01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4751408.99</v>
      </c>
      <c r="L60" s="43"/>
    </row>
    <row r="61" spans="1:10" ht="17.25" customHeight="1">
      <c r="A61" s="17" t="s">
        <v>46</v>
      </c>
      <c r="B61" s="45">
        <v>91714.85</v>
      </c>
      <c r="C61" s="45">
        <v>110426.42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202141.27000000002</v>
      </c>
    </row>
    <row r="62" spans="1:10" ht="17.25" customHeight="1">
      <c r="A62" s="17" t="s">
        <v>52</v>
      </c>
      <c r="B62" s="45">
        <v>482562.36</v>
      </c>
      <c r="C62" s="45">
        <v>318354.14</v>
      </c>
      <c r="D62" s="44">
        <v>0</v>
      </c>
      <c r="E62" s="45">
        <v>383497.83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1184414.33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252769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252769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258753.45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258753.45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104976.75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104976.75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46577.38</v>
      </c>
      <c r="E66" s="44">
        <v>0</v>
      </c>
      <c r="F66" s="45">
        <v>87886.04</v>
      </c>
      <c r="G66" s="44">
        <v>0</v>
      </c>
      <c r="H66" s="44">
        <v>0</v>
      </c>
      <c r="I66" s="44">
        <v>0</v>
      </c>
      <c r="J66" s="35">
        <f t="shared" si="22"/>
        <v>134463.41999999998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297601.26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297601.26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159461.09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159461.09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21781.21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21781.21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408905.99</v>
      </c>
      <c r="G70" s="44">
        <v>0</v>
      </c>
      <c r="H70" s="44">
        <v>0</v>
      </c>
      <c r="I70" s="44">
        <v>0</v>
      </c>
      <c r="J70" s="35">
        <f t="shared" si="22"/>
        <v>408905.99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496630.48</v>
      </c>
      <c r="H71" s="45">
        <v>469312.67</v>
      </c>
      <c r="I71" s="44">
        <v>0</v>
      </c>
      <c r="J71" s="32">
        <f t="shared" si="22"/>
        <v>965943.1499999999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361364.2</v>
      </c>
      <c r="H72" s="44">
        <v>0</v>
      </c>
      <c r="I72" s="44">
        <v>0</v>
      </c>
      <c r="J72" s="35">
        <f t="shared" si="22"/>
        <v>361364.2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142033.67</v>
      </c>
      <c r="J73" s="32">
        <f t="shared" si="22"/>
        <v>142033.67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256800.2</v>
      </c>
      <c r="J74" s="35">
        <f t="shared" si="22"/>
        <v>256800.2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1.5907506224729882</v>
      </c>
      <c r="C79" s="55">
        <v>1.554071159804037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1.4761069094031598</v>
      </c>
      <c r="C80" s="55">
        <v>1.4363036566553444</v>
      </c>
      <c r="D80" s="55"/>
      <c r="E80" s="55">
        <v>1.5277199189226562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1.4096086552881526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1.483155700477466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1.7894558792108826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1.6697793012524722</v>
      </c>
      <c r="E84" s="55">
        <v>0</v>
      </c>
      <c r="F84" s="55">
        <v>1.4981098302955762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1.4738713735485003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1.4717591585056222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1.458520315026339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1.4440427332765293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1.4690289277905912</v>
      </c>
      <c r="H89" s="55">
        <v>1.6477215681528412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1.6084424186238155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1.8442231105505618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1.910042057242845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2014-06-18T19:37:21Z</dcterms:modified>
  <cp:category/>
  <cp:version/>
  <cp:contentType/>
  <cp:contentStatus/>
</cp:coreProperties>
</file>