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<sst xmlns="http://schemas.openxmlformats.org/spreadsheetml/2006/main" count="98" uniqueCount="98">
  <si>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</si>
  <si>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</si>
  <si>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</si>
  <si>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</si>
  <si>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</si>
  <si>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</si>
  <si>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</si>
  <si>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</si>
  <si>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</si>
  <si>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</si>
  <si>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</si>
  <si>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</si>
  <si>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</si>
  <si>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</si>
  <si>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</si>
  <si>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</si>
  <si>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</si>
  <si>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</si>
  <si>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</si>
  <si>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</si>
  <si>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</si>
  <si>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</si>
  <si>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</si>
  <si>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</si>
  <si>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</si>
  <si>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</si>
  <si>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</si>
  <si>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</si>
  <si>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</si>
  <si>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</si>
  <si>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</si>
  <si>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</si>
  <si>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</si>
  <si>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</si>
  <si>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</si>
  <si>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</si>
  <si>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</si>
  <si>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</si>
  <si>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</si>
  <si>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</si>
  <si>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</si>
  <si>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</si>
  <si>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</si>
  <si>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</si>
  <si>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</si>
  <si>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</si>
  <si>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</si>
  <si>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</si>
  <si>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</si>
  <si>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</si>
  <si>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</si>
  <si>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</si>
  <si>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</si>
  <si>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</si>
  <si>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</si>
  <si>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</si>
  <si>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</si>
  <si>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</si>
  <si>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</si>
  <si>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</si>
  <si>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</si>
  <si>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</si>
  <si>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</si>
  <si>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</si>
  <si>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</si>
  <si>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</si>
  <si>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</si>
  <si>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</si>
  <si>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</si>
  <si>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</si>
  <si>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</si>
  <si>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</si>
  <si>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</si>
  <si>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</si>
  <si>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</si>
  <si>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</si>
  <si>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</si>
  <si>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</si>
  <si>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</si>
  <si>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</si>
  <si>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</si>
  <si>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</si>
  <si>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</si>
  <si>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</si>
  <si>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</si>
  <si>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</si>
  <si>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</si>
  <si>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</si>
  <si>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</si>
  <si>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</si>
  <si>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</si>
  <si>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</si>
  <si>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</si>
  <si>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</si>
  <si>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</si>
  <si>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</si>
  <si>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</si>
  <si>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09/06/14 - VENCIMENTO 17/06/14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</si>
</sst>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498198</v>
      </c>
      <c r="C7" s="10">
        <f aca="true" t="shared" si="0" ref="C7:I7">C8+C20+C24</f>
        <v>371033</v>
      </c>
      <c r="D7" s="10">
        <f t="shared" si="0"/>
        <v>502976</v>
      </c>
      <c r="E7" s="10">
        <f t="shared" si="0"/>
        <v>673140</v>
      </c>
      <c r="F7" s="10">
        <f t="shared" si="0"/>
        <v>441851</v>
      </c>
      <c r="G7" s="10">
        <f t="shared" si="0"/>
        <v>719815</v>
      </c>
      <c r="H7" s="10">
        <f t="shared" si="0"/>
        <v>374853</v>
      </c>
      <c r="I7" s="10">
        <f t="shared" si="0"/>
        <v>259707</v>
      </c>
      <c r="J7" s="10">
        <f>+J8+J20+J24</f>
        <v>3841573</v>
      </c>
      <c r="L7" s="42"/>
    </row>
    <row r="8" spans="1:10" ht="15.75">
      <c r="A8" s="11" t="s">
        <v>96</v>
      </c>
      <c r="B8" s="12">
        <f>+B9+B12+B16</f>
        <v>273871</v>
      </c>
      <c r="C8" s="12">
        <f aca="true" t="shared" si="1" ref="C8:I8">+C9+C12+C16</f>
        <v>207448</v>
      </c>
      <c r="D8" s="12">
        <f t="shared" si="1"/>
        <v>295403</v>
      </c>
      <c r="E8" s="12">
        <f t="shared" si="1"/>
        <v>371049</v>
      </c>
      <c r="F8" s="12">
        <f t="shared" si="1"/>
        <v>244978</v>
      </c>
      <c r="G8" s="12">
        <f t="shared" si="1"/>
        <v>410028</v>
      </c>
      <c r="H8" s="12">
        <f t="shared" si="1"/>
        <v>203014</v>
      </c>
      <c r="I8" s="12">
        <f t="shared" si="1"/>
        <v>157462</v>
      </c>
      <c r="J8" s="12">
        <f>SUM(B8:I8)</f>
        <v>2163253</v>
      </c>
    </row>
    <row r="9" spans="1:10" ht="15.75">
      <c r="A9" s="13" t="s">
        <v>22</v>
      </c>
      <c r="B9" s="14">
        <v>37248</v>
      </c>
      <c r="C9" s="14">
        <v>38876</v>
      </c>
      <c r="D9" s="14">
        <v>39129</v>
      </c>
      <c r="E9" s="14">
        <v>47038</v>
      </c>
      <c r="F9" s="14">
        <v>39435</v>
      </c>
      <c r="G9" s="14">
        <v>50057</v>
      </c>
      <c r="H9" s="14">
        <v>22874</v>
      </c>
      <c r="I9" s="14">
        <v>25453</v>
      </c>
      <c r="J9" s="12">
        <f aca="true" t="shared" si="2" ref="J9:J19">SUM(B9:I9)</f>
        <v>300110</v>
      </c>
    </row>
    <row r="10" spans="1:10" ht="15.75">
      <c r="A10" s="15" t="s">
        <v>23</v>
      </c>
      <c r="B10" s="14">
        <f>+B9-B11</f>
        <v>37248</v>
      </c>
      <c r="C10" s="14">
        <f aca="true" t="shared" si="3" ref="C10:I10">+C9-C11</f>
        <v>38876</v>
      </c>
      <c r="D10" s="14">
        <f t="shared" si="3"/>
        <v>39129</v>
      </c>
      <c r="E10" s="14">
        <f t="shared" si="3"/>
        <v>47038</v>
      </c>
      <c r="F10" s="14">
        <f t="shared" si="3"/>
        <v>39435</v>
      </c>
      <c r="G10" s="14">
        <f t="shared" si="3"/>
        <v>50057</v>
      </c>
      <c r="H10" s="14">
        <f t="shared" si="3"/>
        <v>22874</v>
      </c>
      <c r="I10" s="14">
        <f t="shared" si="3"/>
        <v>25453</v>
      </c>
      <c r="J10" s="12">
        <f t="shared" si="2"/>
        <v>300110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230208</v>
      </c>
      <c r="C12" s="14">
        <f aca="true" t="shared" si="4" ref="C12:I12">C13+C14+C15</f>
        <v>163798</v>
      </c>
      <c r="D12" s="14">
        <f t="shared" si="4"/>
        <v>250697</v>
      </c>
      <c r="E12" s="14">
        <f t="shared" si="4"/>
        <v>314930</v>
      </c>
      <c r="F12" s="14">
        <f t="shared" si="4"/>
        <v>199847</v>
      </c>
      <c r="G12" s="14">
        <f t="shared" si="4"/>
        <v>351813</v>
      </c>
      <c r="H12" s="14">
        <f t="shared" si="4"/>
        <v>175778</v>
      </c>
      <c r="I12" s="14">
        <f t="shared" si="4"/>
        <v>129549</v>
      </c>
      <c r="J12" s="12">
        <f t="shared" si="2"/>
        <v>1816620</v>
      </c>
    </row>
    <row r="13" spans="1:10" ht="15.75">
      <c r="A13" s="15" t="s">
        <v>25</v>
      </c>
      <c r="B13" s="14">
        <v>100100</v>
      </c>
      <c r="C13" s="14">
        <v>72229</v>
      </c>
      <c r="D13" s="14">
        <v>111489</v>
      </c>
      <c r="E13" s="14">
        <v>140234</v>
      </c>
      <c r="F13" s="14">
        <v>92486</v>
      </c>
      <c r="G13" s="14">
        <v>159383</v>
      </c>
      <c r="H13" s="14">
        <v>78935</v>
      </c>
      <c r="I13" s="14">
        <v>57976</v>
      </c>
      <c r="J13" s="12">
        <f t="shared" si="2"/>
        <v>812832</v>
      </c>
    </row>
    <row r="14" spans="1:10" ht="15.75">
      <c r="A14" s="15" t="s">
        <v>26</v>
      </c>
      <c r="B14" s="14">
        <v>106893</v>
      </c>
      <c r="C14" s="14">
        <v>72742</v>
      </c>
      <c r="D14" s="14">
        <v>115006</v>
      </c>
      <c r="E14" s="14">
        <v>141149</v>
      </c>
      <c r="F14" s="14">
        <v>87130</v>
      </c>
      <c r="G14" s="14">
        <v>158143</v>
      </c>
      <c r="H14" s="14">
        <v>79045</v>
      </c>
      <c r="I14" s="14">
        <v>60498</v>
      </c>
      <c r="J14" s="12">
        <f t="shared" si="2"/>
        <v>820606</v>
      </c>
    </row>
    <row r="15" spans="1:10" ht="15.75">
      <c r="A15" s="15" t="s">
        <v>27</v>
      </c>
      <c r="B15" s="14">
        <v>23215</v>
      </c>
      <c r="C15" s="14">
        <v>18827</v>
      </c>
      <c r="D15" s="14">
        <v>24202</v>
      </c>
      <c r="E15" s="14">
        <v>33547</v>
      </c>
      <c r="F15" s="14">
        <v>20231</v>
      </c>
      <c r="G15" s="14">
        <v>34287</v>
      </c>
      <c r="H15" s="14">
        <v>17798</v>
      </c>
      <c r="I15" s="14">
        <v>11075</v>
      </c>
      <c r="J15" s="12">
        <f t="shared" si="2"/>
        <v>183182</v>
      </c>
    </row>
    <row r="16" spans="1:10" ht="15.75">
      <c r="A16" s="16" t="s">
        <v>95</v>
      </c>
      <c r="B16" s="14">
        <f>B17+B18+B19</f>
        <v>6415</v>
      </c>
      <c r="C16" s="14">
        <f aca="true" t="shared" si="5" ref="C16:I16">C17+C18+C19</f>
        <v>4774</v>
      </c>
      <c r="D16" s="14">
        <f t="shared" si="5"/>
        <v>5577</v>
      </c>
      <c r="E16" s="14">
        <f t="shared" si="5"/>
        <v>9081</v>
      </c>
      <c r="F16" s="14">
        <f t="shared" si="5"/>
        <v>5696</v>
      </c>
      <c r="G16" s="14">
        <f t="shared" si="5"/>
        <v>8158</v>
      </c>
      <c r="H16" s="14">
        <f t="shared" si="5"/>
        <v>4362</v>
      </c>
      <c r="I16" s="14">
        <f t="shared" si="5"/>
        <v>2460</v>
      </c>
      <c r="J16" s="12">
        <f t="shared" si="2"/>
        <v>46523</v>
      </c>
    </row>
    <row r="17" spans="1:10" ht="15.75">
      <c r="A17" s="15" t="s">
        <v>92</v>
      </c>
      <c r="B17" s="14">
        <v>2411</v>
      </c>
      <c r="C17" s="14">
        <v>1757</v>
      </c>
      <c r="D17" s="14">
        <v>2179</v>
      </c>
      <c r="E17" s="14">
        <v>3481</v>
      </c>
      <c r="F17" s="14">
        <v>2399</v>
      </c>
      <c r="G17" s="14">
        <v>3464</v>
      </c>
      <c r="H17" s="14">
        <v>1935</v>
      </c>
      <c r="I17" s="14">
        <v>1150</v>
      </c>
      <c r="J17" s="12">
        <f t="shared" si="2"/>
        <v>18776</v>
      </c>
    </row>
    <row r="18" spans="1:10" ht="15.75">
      <c r="A18" s="15" t="s">
        <v>93</v>
      </c>
      <c r="B18" s="14">
        <v>132</v>
      </c>
      <c r="C18" s="14">
        <v>135</v>
      </c>
      <c r="D18" s="14">
        <v>183</v>
      </c>
      <c r="E18" s="14">
        <v>264</v>
      </c>
      <c r="F18" s="14">
        <v>188</v>
      </c>
      <c r="G18" s="14">
        <v>224</v>
      </c>
      <c r="H18" s="14">
        <v>121</v>
      </c>
      <c r="I18" s="14">
        <v>76</v>
      </c>
      <c r="J18" s="12">
        <f t="shared" si="2"/>
        <v>1323</v>
      </c>
    </row>
    <row r="19" spans="1:10" ht="15.75">
      <c r="A19" s="15" t="s">
        <v>94</v>
      </c>
      <c r="B19" s="14">
        <v>3872</v>
      </c>
      <c r="C19" s="14">
        <v>2882</v>
      </c>
      <c r="D19" s="14">
        <v>3215</v>
      </c>
      <c r="E19" s="14">
        <v>5336</v>
      </c>
      <c r="F19" s="14">
        <v>3109</v>
      </c>
      <c r="G19" s="14">
        <v>4470</v>
      </c>
      <c r="H19" s="14">
        <v>2306</v>
      </c>
      <c r="I19" s="14">
        <v>1234</v>
      </c>
      <c r="J19" s="12">
        <f t="shared" si="2"/>
        <v>26424</v>
      </c>
    </row>
    <row r="20" spans="1:10" ht="15.75">
      <c r="A20" s="17" t="s">
        <v>28</v>
      </c>
      <c r="B20" s="18">
        <f>B21+B22+B23</f>
        <v>165820</v>
      </c>
      <c r="C20" s="18">
        <f aca="true" t="shared" si="6" ref="C20:I20">C21+C22+C23</f>
        <v>117755</v>
      </c>
      <c r="D20" s="18">
        <f t="shared" si="6"/>
        <v>138549</v>
      </c>
      <c r="E20" s="18">
        <f t="shared" si="6"/>
        <v>207625</v>
      </c>
      <c r="F20" s="18">
        <f t="shared" si="6"/>
        <v>139950</v>
      </c>
      <c r="G20" s="18">
        <f t="shared" si="6"/>
        <v>228520</v>
      </c>
      <c r="H20" s="18">
        <f t="shared" si="6"/>
        <v>136177</v>
      </c>
      <c r="I20" s="18">
        <f t="shared" si="6"/>
        <v>83866</v>
      </c>
      <c r="J20" s="12">
        <f aca="true" t="shared" si="7" ref="J20:J26">SUM(B20:I20)</f>
        <v>1218262</v>
      </c>
    </row>
    <row r="21" spans="1:10" ht="18.75" customHeight="1">
      <c r="A21" s="13" t="s">
        <v>29</v>
      </c>
      <c r="B21" s="14">
        <v>80469</v>
      </c>
      <c r="C21" s="14">
        <v>58833</v>
      </c>
      <c r="D21" s="14">
        <v>69319</v>
      </c>
      <c r="E21" s="14">
        <v>101998</v>
      </c>
      <c r="F21" s="14">
        <v>72814</v>
      </c>
      <c r="G21" s="14">
        <v>116707</v>
      </c>
      <c r="H21" s="14">
        <v>68702</v>
      </c>
      <c r="I21" s="14">
        <v>42619</v>
      </c>
      <c r="J21" s="12">
        <f t="shared" si="7"/>
        <v>611461</v>
      </c>
    </row>
    <row r="22" spans="1:10" ht="18.75" customHeight="1">
      <c r="A22" s="13" t="s">
        <v>30</v>
      </c>
      <c r="B22" s="14">
        <v>70252</v>
      </c>
      <c r="C22" s="14">
        <v>47545</v>
      </c>
      <c r="D22" s="14">
        <v>56275</v>
      </c>
      <c r="E22" s="14">
        <v>85413</v>
      </c>
      <c r="F22" s="14">
        <v>55136</v>
      </c>
      <c r="G22" s="14">
        <v>92171</v>
      </c>
      <c r="H22" s="14">
        <v>56051</v>
      </c>
      <c r="I22" s="14">
        <v>35169</v>
      </c>
      <c r="J22" s="12">
        <f t="shared" si="7"/>
        <v>498012</v>
      </c>
    </row>
    <row r="23" spans="1:10" ht="18.75" customHeight="1">
      <c r="A23" s="13" t="s">
        <v>31</v>
      </c>
      <c r="B23" s="14">
        <v>15099</v>
      </c>
      <c r="C23" s="14">
        <v>11377</v>
      </c>
      <c r="D23" s="14">
        <v>12955</v>
      </c>
      <c r="E23" s="14">
        <v>20214</v>
      </c>
      <c r="F23" s="14">
        <v>12000</v>
      </c>
      <c r="G23" s="14">
        <v>19642</v>
      </c>
      <c r="H23" s="14">
        <v>11424</v>
      </c>
      <c r="I23" s="14">
        <v>6078</v>
      </c>
      <c r="J23" s="12">
        <f t="shared" si="7"/>
        <v>108789</v>
      </c>
    </row>
    <row r="24" spans="1:10" ht="18.75" customHeight="1">
      <c r="A24" s="17" t="s">
        <v>32</v>
      </c>
      <c r="B24" s="14">
        <f>B25+B26</f>
        <v>58507</v>
      </c>
      <c r="C24" s="14">
        <f aca="true" t="shared" si="8" ref="C24:I24">C25+C26</f>
        <v>45830</v>
      </c>
      <c r="D24" s="14">
        <f t="shared" si="8"/>
        <v>69024</v>
      </c>
      <c r="E24" s="14">
        <f t="shared" si="8"/>
        <v>94466</v>
      </c>
      <c r="F24" s="14">
        <f t="shared" si="8"/>
        <v>56923</v>
      </c>
      <c r="G24" s="14">
        <f t="shared" si="8"/>
        <v>81267</v>
      </c>
      <c r="H24" s="14">
        <f t="shared" si="8"/>
        <v>35662</v>
      </c>
      <c r="I24" s="14">
        <f t="shared" si="8"/>
        <v>18379</v>
      </c>
      <c r="J24" s="12">
        <f t="shared" si="7"/>
        <v>460058</v>
      </c>
    </row>
    <row r="25" spans="1:10" ht="18.75" customHeight="1">
      <c r="A25" s="13" t="s">
        <v>33</v>
      </c>
      <c r="B25" s="14">
        <v>37444</v>
      </c>
      <c r="C25" s="14">
        <v>29331</v>
      </c>
      <c r="D25" s="14">
        <v>44175</v>
      </c>
      <c r="E25" s="14">
        <v>60458</v>
      </c>
      <c r="F25" s="14">
        <v>36431</v>
      </c>
      <c r="G25" s="14">
        <v>52011</v>
      </c>
      <c r="H25" s="14">
        <v>22824</v>
      </c>
      <c r="I25" s="14">
        <v>11763</v>
      </c>
      <c r="J25" s="12">
        <f t="shared" si="7"/>
        <v>294437</v>
      </c>
    </row>
    <row r="26" spans="1:10" ht="18.75" customHeight="1">
      <c r="A26" s="13" t="s">
        <v>34</v>
      </c>
      <c r="B26" s="14">
        <v>21063</v>
      </c>
      <c r="C26" s="14">
        <v>16499</v>
      </c>
      <c r="D26" s="14">
        <v>24849</v>
      </c>
      <c r="E26" s="14">
        <v>34008</v>
      </c>
      <c r="F26" s="14">
        <v>20492</v>
      </c>
      <c r="G26" s="14">
        <v>29256</v>
      </c>
      <c r="H26" s="14">
        <v>12838</v>
      </c>
      <c r="I26" s="14">
        <v>6616</v>
      </c>
      <c r="J26" s="12">
        <f t="shared" si="7"/>
        <v>165621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0.9566043609167441</v>
      </c>
      <c r="C32" s="23">
        <f aca="true" t="shared" si="9" ref="C32:I32">(((+C$8+C$20)*C$29)+(C$24*C$30))/C$7</f>
        <v>0.9544370853805457</v>
      </c>
      <c r="D32" s="23">
        <f t="shared" si="9"/>
        <v>0.9670233426644611</v>
      </c>
      <c r="E32" s="23">
        <f t="shared" si="9"/>
        <v>0.9638633110497072</v>
      </c>
      <c r="F32" s="23">
        <f t="shared" si="9"/>
        <v>0.9620728906350783</v>
      </c>
      <c r="G32" s="23">
        <f t="shared" si="9"/>
        <v>0.9634430310565909</v>
      </c>
      <c r="H32" s="23">
        <f t="shared" si="9"/>
        <v>0.9073055621803747</v>
      </c>
      <c r="I32" s="23">
        <f t="shared" si="9"/>
        <v>0.9816210768288879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1.4965118622181544</v>
      </c>
      <c r="C35" s="26">
        <f aca="true" t="shared" si="10" ref="C35:I35">C32*C34</f>
        <v>1.4681151247323554</v>
      </c>
      <c r="D35" s="26">
        <f t="shared" si="10"/>
        <v>1.5027542745005726</v>
      </c>
      <c r="E35" s="26">
        <f t="shared" si="10"/>
        <v>1.4970724947224052</v>
      </c>
      <c r="F35" s="26">
        <f t="shared" si="10"/>
        <v>1.4542693814839844</v>
      </c>
      <c r="G35" s="26">
        <f t="shared" si="10"/>
        <v>1.5264791384060628</v>
      </c>
      <c r="H35" s="26">
        <f t="shared" si="10"/>
        <v>1.6473039786946884</v>
      </c>
      <c r="I35" s="26">
        <f t="shared" si="10"/>
        <v>1.8852032780498793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745559.22</v>
      </c>
      <c r="C41" s="29">
        <f aca="true" t="shared" si="13" ref="C41:I41">+C42+C43</f>
        <v>544719.16</v>
      </c>
      <c r="D41" s="29">
        <f t="shared" si="13"/>
        <v>755849.33</v>
      </c>
      <c r="E41" s="29">
        <f t="shared" si="13"/>
        <v>1007739.38</v>
      </c>
      <c r="F41" s="29">
        <f t="shared" si="13"/>
        <v>642570.38</v>
      </c>
      <c r="G41" s="29">
        <f t="shared" si="13"/>
        <v>1098782.58</v>
      </c>
      <c r="H41" s="29">
        <f t="shared" si="13"/>
        <v>617496.84</v>
      </c>
      <c r="I41" s="29">
        <f t="shared" si="13"/>
        <v>489600.49</v>
      </c>
      <c r="J41" s="29">
        <f t="shared" si="12"/>
        <v>5902317.38</v>
      </c>
      <c r="L41" s="43"/>
      <c r="M41" s="43"/>
    </row>
    <row r="42" spans="1:10" ht="15.75">
      <c r="A42" s="17" t="s">
        <v>72</v>
      </c>
      <c r="B42" s="30">
        <f>ROUND(+B7*B35,2)</f>
        <v>745559.22</v>
      </c>
      <c r="C42" s="30">
        <f aca="true" t="shared" si="14" ref="C42:I42">ROUND(+C7*C35,2)</f>
        <v>544719.16</v>
      </c>
      <c r="D42" s="30">
        <f t="shared" si="14"/>
        <v>755849.33</v>
      </c>
      <c r="E42" s="30">
        <f t="shared" si="14"/>
        <v>1007739.38</v>
      </c>
      <c r="F42" s="30">
        <f t="shared" si="14"/>
        <v>642570.38</v>
      </c>
      <c r="G42" s="30">
        <f t="shared" si="14"/>
        <v>1098782.58</v>
      </c>
      <c r="H42" s="30">
        <f t="shared" si="14"/>
        <v>617496.84</v>
      </c>
      <c r="I42" s="30">
        <f t="shared" si="14"/>
        <v>489600.49</v>
      </c>
      <c r="J42" s="30">
        <f>SUM(B42:I42)</f>
        <v>5902317.38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-111744</v>
      </c>
      <c r="C45" s="31">
        <f t="shared" si="16"/>
        <v>-116628</v>
      </c>
      <c r="D45" s="31">
        <f t="shared" si="16"/>
        <v>-117387</v>
      </c>
      <c r="E45" s="31">
        <f t="shared" si="16"/>
        <v>-141114</v>
      </c>
      <c r="F45" s="31">
        <f t="shared" si="16"/>
        <v>-118305</v>
      </c>
      <c r="G45" s="31">
        <f t="shared" si="16"/>
        <v>-150171</v>
      </c>
      <c r="H45" s="31">
        <f t="shared" si="16"/>
        <v>-68622</v>
      </c>
      <c r="I45" s="31">
        <f t="shared" si="16"/>
        <v>-76359</v>
      </c>
      <c r="J45" s="31">
        <f t="shared" si="16"/>
        <v>-900330</v>
      </c>
      <c r="L45" s="43"/>
    </row>
    <row r="46" spans="1:12" ht="15.75">
      <c r="A46" s="17" t="s">
        <v>42</v>
      </c>
      <c r="B46" s="32">
        <f>B47+B48</f>
        <v>-111744</v>
      </c>
      <c r="C46" s="32">
        <f aca="true" t="shared" si="17" ref="C46:I46">C47+C48</f>
        <v>-116628</v>
      </c>
      <c r="D46" s="32">
        <f t="shared" si="17"/>
        <v>-117387</v>
      </c>
      <c r="E46" s="32">
        <f t="shared" si="17"/>
        <v>-141114</v>
      </c>
      <c r="F46" s="32">
        <f t="shared" si="17"/>
        <v>-118305</v>
      </c>
      <c r="G46" s="32">
        <f t="shared" si="17"/>
        <v>-150171</v>
      </c>
      <c r="H46" s="32">
        <f t="shared" si="17"/>
        <v>-68622</v>
      </c>
      <c r="I46" s="32">
        <f t="shared" si="17"/>
        <v>-76359</v>
      </c>
      <c r="J46" s="31">
        <f t="shared" si="12"/>
        <v>-900330</v>
      </c>
      <c r="L46" s="43"/>
    </row>
    <row r="47" spans="1:12" ht="15.75">
      <c r="A47" s="13" t="s">
        <v>67</v>
      </c>
      <c r="B47" s="20">
        <f aca="true" t="shared" si="18" ref="B47:I47">ROUND(-B9*$D$3,2)</f>
        <v>-111744</v>
      </c>
      <c r="C47" s="20">
        <f t="shared" si="18"/>
        <v>-116628</v>
      </c>
      <c r="D47" s="20">
        <f t="shared" si="18"/>
        <v>-117387</v>
      </c>
      <c r="E47" s="20">
        <f t="shared" si="18"/>
        <v>-141114</v>
      </c>
      <c r="F47" s="20">
        <f t="shared" si="18"/>
        <v>-118305</v>
      </c>
      <c r="G47" s="20">
        <f t="shared" si="18"/>
        <v>-150171</v>
      </c>
      <c r="H47" s="20">
        <f t="shared" si="18"/>
        <v>-68622</v>
      </c>
      <c r="I47" s="20">
        <f t="shared" si="18"/>
        <v>-76359</v>
      </c>
      <c r="J47" s="57">
        <f t="shared" si="12"/>
        <v>-900330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2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  <c r="L52" s="67"/>
    </row>
    <row r="53" spans="1:12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  <c r="L53" s="67"/>
    </row>
    <row r="54" spans="1:12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  <c r="L54" s="67"/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633815.22</v>
      </c>
      <c r="C57" s="35">
        <f t="shared" si="21"/>
        <v>428091.16000000003</v>
      </c>
      <c r="D57" s="35">
        <f t="shared" si="21"/>
        <v>638462.33</v>
      </c>
      <c r="E57" s="35">
        <f t="shared" si="21"/>
        <v>866625.38</v>
      </c>
      <c r="F57" s="35">
        <f t="shared" si="21"/>
        <v>524265.38</v>
      </c>
      <c r="G57" s="35">
        <f t="shared" si="21"/>
        <v>948611.5800000001</v>
      </c>
      <c r="H57" s="35">
        <f t="shared" si="21"/>
        <v>548874.84</v>
      </c>
      <c r="I57" s="35">
        <f t="shared" si="21"/>
        <v>413241.49</v>
      </c>
      <c r="J57" s="35">
        <f>SUM(B57:I57)</f>
        <v>5001987.38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5001987.390000001</v>
      </c>
      <c r="L60" s="43"/>
    </row>
    <row r="61" spans="1:10" ht="17.25" customHeight="1">
      <c r="A61" s="17" t="s">
        <v>46</v>
      </c>
      <c r="B61" s="45">
        <v>97656.98</v>
      </c>
      <c r="C61" s="45">
        <v>85486.98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183143.96</v>
      </c>
    </row>
    <row r="62" spans="1:10" ht="17.25" customHeight="1">
      <c r="A62" s="17" t="s">
        <v>52</v>
      </c>
      <c r="B62" s="45">
        <v>210018.61</v>
      </c>
      <c r="C62" s="45">
        <v>121007.81</v>
      </c>
      <c r="D62" s="44">
        <v>0</v>
      </c>
      <c r="E62" s="45">
        <v>-79970.9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251055.52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15245.2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15245.2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179026.72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179026.72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4895.77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4895.77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46534.54</v>
      </c>
      <c r="E66" s="44">
        <v>0</v>
      </c>
      <c r="F66" s="45">
        <v>63781.92</v>
      </c>
      <c r="G66" s="44">
        <v>0</v>
      </c>
      <c r="H66" s="44">
        <v>0</v>
      </c>
      <c r="I66" s="44">
        <v>0</v>
      </c>
      <c r="J66" s="35">
        <f t="shared" si="22"/>
        <v>110316.45999999999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24629.87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24629.87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118463.58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118463.58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6922.06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6922.06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200853.28</v>
      </c>
      <c r="G70" s="44">
        <v>0</v>
      </c>
      <c r="H70" s="44">
        <v>0</v>
      </c>
      <c r="I70" s="44">
        <v>0</v>
      </c>
      <c r="J70" s="35">
        <f t="shared" si="22"/>
        <v>200853.28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71609.17</v>
      </c>
      <c r="H71" s="45">
        <v>158789.17</v>
      </c>
      <c r="I71" s="44">
        <v>0</v>
      </c>
      <c r="J71" s="32">
        <f t="shared" si="22"/>
        <v>230398.34000000003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147289.61</v>
      </c>
      <c r="H72" s="44">
        <v>0</v>
      </c>
      <c r="I72" s="44">
        <v>0</v>
      </c>
      <c r="J72" s="35">
        <f t="shared" si="22"/>
        <v>147289.61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62595.87</v>
      </c>
      <c r="J73" s="32">
        <f t="shared" si="22"/>
        <v>62595.87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149738.31</v>
      </c>
      <c r="J74" s="35">
        <f t="shared" si="22"/>
        <v>149738.31</v>
      </c>
    </row>
    <row r="75" spans="1:10" ht="17.25" customHeight="1">
      <c r="A75" s="41" t="s">
        <v>65</v>
      </c>
      <c r="B75" s="39">
        <v>326139.63</v>
      </c>
      <c r="C75" s="39">
        <v>221596.37</v>
      </c>
      <c r="D75" s="39">
        <v>392760.12</v>
      </c>
      <c r="E75" s="39">
        <v>796580.76</v>
      </c>
      <c r="F75" s="39">
        <v>259630.18</v>
      </c>
      <c r="G75" s="39">
        <v>729712.81</v>
      </c>
      <c r="H75" s="39">
        <v>390085.67</v>
      </c>
      <c r="I75" s="39">
        <v>200907.3</v>
      </c>
      <c r="J75" s="39">
        <f>SUM(B75:I75)</f>
        <v>3317412.84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1.593525100686369</v>
      </c>
      <c r="C79" s="55">
        <v>1.5394622819381647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1.4756579027589116</v>
      </c>
      <c r="C80" s="55">
        <v>1.4383367013656767</v>
      </c>
      <c r="D80" s="55"/>
      <c r="E80" s="55">
        <v>1.5283161115777009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1.4109164515106218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1.4720892419185307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1.7716537147800666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1.6169958255701518</v>
      </c>
      <c r="E84" s="55">
        <v>0</v>
      </c>
      <c r="F84" s="55">
        <v>1.4989154134858427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1.4752818692771372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1.4719737307059029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1.4593855460044571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1.4446486409163808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1.467561062122685</v>
      </c>
      <c r="H89" s="55">
        <v>1.6473039831613994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1.6103916800819058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1.8436806989167216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1.9087473828386623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2014-06-17T13:01:35Z</dcterms:modified>
  <cp:category/>
  <cp:version/>
  <cp:contentType/>
  <cp:contentStatus/>
</cp:coreProperties>
</file>