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<sst xmlns="http://schemas.openxmlformats.org/spreadsheetml/2006/main" count="98" uniqueCount="98">
  <si>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</si>
  <si>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</si>
  <si>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</si>
  <si>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</si>
  <si>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</si>
  <si>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</si>
  <si>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</si>
  <si>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</si>
  <si>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</si>
  <si>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</si>
  <si>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</si>
  <si>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</si>
  <si>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</si>
  <si>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</si>
  <si>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</si>
  <si>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</si>
  <si>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</si>
  <si>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</si>
  <si>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</si>
  <si>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</si>
  <si>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</si>
  <si>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</si>
  <si>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</si>
  <si>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</si>
  <si>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</si>
  <si>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</si>
  <si>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</si>
  <si>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</si>
  <si>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</si>
  <si>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</si>
  <si>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</si>
  <si>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</si>
  <si>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</si>
  <si>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</si>
  <si>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</si>
  <si>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</si>
  <si>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</si>
  <si>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</si>
  <si>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</si>
  <si>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</si>
  <si>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</si>
  <si>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</si>
  <si>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</si>
  <si>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</si>
  <si>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</si>
  <si>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</si>
  <si>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</si>
  <si>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</si>
  <si>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</si>
  <si>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</si>
  <si>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</si>
  <si>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</si>
  <si>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</si>
  <si>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</si>
  <si>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</si>
  <si>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</si>
  <si>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</si>
  <si>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</si>
  <si>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</si>
  <si>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</si>
  <si>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</si>
  <si>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</si>
  <si>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</si>
  <si>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</si>
  <si>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</si>
  <si>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</si>
  <si>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</si>
  <si>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</si>
  <si>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</si>
  <si>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</si>
  <si>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</si>
  <si>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</si>
  <si>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</si>
  <si>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</si>
  <si>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</si>
  <si>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</si>
  <si>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</si>
  <si>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</si>
  <si>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</si>
  <si>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</si>
  <si>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</si>
  <si>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</si>
  <si>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</si>
  <si>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</si>
  <si>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</si>
  <si>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</si>
  <si>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</si>
  <si>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</si>
  <si>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</si>
  <si>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</si>
  <si>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</si>
  <si>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</si>
  <si>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</si>
  <si>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</si>
  <si>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</si>
  <si>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</si>
  <si>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</si>
  <si>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OPERAÇÃO 08/06/14 - VENCIMENTO 16/06/14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</si>
</sst>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96</xdr:row>
      <xdr:rowOff>0</xdr:rowOff>
    </xdr:from>
    <xdr:to>
      <xdr:col>2</xdr:col>
      <xdr:colOff>914400</xdr:colOff>
      <xdr:row>97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914400</xdr:colOff>
      <xdr:row>97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914400</xdr:colOff>
      <xdr:row>97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1">
      <c r="A2" s="64" t="s">
        <v>97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5" t="s">
        <v>18</v>
      </c>
      <c r="B4" s="65" t="s">
        <v>19</v>
      </c>
      <c r="C4" s="65"/>
      <c r="D4" s="65"/>
      <c r="E4" s="65"/>
      <c r="F4" s="65"/>
      <c r="G4" s="65"/>
      <c r="H4" s="65"/>
      <c r="I4" s="65"/>
      <c r="J4" s="66" t="s">
        <v>20</v>
      </c>
    </row>
    <row r="5" spans="1:10" ht="38.25">
      <c r="A5" s="65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5"/>
    </row>
    <row r="6" spans="1:10" ht="15.75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5"/>
    </row>
    <row r="7" spans="1:12" ht="15.75">
      <c r="A7" s="9" t="s">
        <v>21</v>
      </c>
      <c r="B7" s="10">
        <f>B8+B20+B24</f>
        <v>232867</v>
      </c>
      <c r="C7" s="10">
        <f aca="true" t="shared" si="0" ref="C7:I7">C8+C20+C24</f>
        <v>160583</v>
      </c>
      <c r="D7" s="10">
        <f t="shared" si="0"/>
        <v>234314</v>
      </c>
      <c r="E7" s="10">
        <f t="shared" si="0"/>
        <v>304970</v>
      </c>
      <c r="F7" s="10">
        <f t="shared" si="0"/>
        <v>176443</v>
      </c>
      <c r="G7" s="10">
        <f t="shared" si="0"/>
        <v>348732</v>
      </c>
      <c r="H7" s="10">
        <f t="shared" si="0"/>
        <v>217759</v>
      </c>
      <c r="I7" s="10">
        <f t="shared" si="0"/>
        <v>107948</v>
      </c>
      <c r="J7" s="10">
        <f>+J8+J20+J24</f>
        <v>1783616</v>
      </c>
      <c r="L7" s="42"/>
    </row>
    <row r="8" spans="1:10" ht="15.75">
      <c r="A8" s="11" t="s">
        <v>96</v>
      </c>
      <c r="B8" s="12">
        <f>+B9+B12+B16</f>
        <v>128786</v>
      </c>
      <c r="C8" s="12">
        <f aca="true" t="shared" si="1" ref="C8:I8">+C9+C12+C16</f>
        <v>91306</v>
      </c>
      <c r="D8" s="12">
        <f t="shared" si="1"/>
        <v>134709</v>
      </c>
      <c r="E8" s="12">
        <f t="shared" si="1"/>
        <v>164286</v>
      </c>
      <c r="F8" s="12">
        <f t="shared" si="1"/>
        <v>98461</v>
      </c>
      <c r="G8" s="12">
        <f t="shared" si="1"/>
        <v>192557</v>
      </c>
      <c r="H8" s="12">
        <f t="shared" si="1"/>
        <v>118414</v>
      </c>
      <c r="I8" s="12">
        <f t="shared" si="1"/>
        <v>64888</v>
      </c>
      <c r="J8" s="12">
        <f>SUM(B8:I8)</f>
        <v>993407</v>
      </c>
    </row>
    <row r="9" spans="1:10" ht="15.75">
      <c r="A9" s="13" t="s">
        <v>22</v>
      </c>
      <c r="B9" s="14">
        <v>26233</v>
      </c>
      <c r="C9" s="14">
        <v>25815</v>
      </c>
      <c r="D9" s="14">
        <v>28805</v>
      </c>
      <c r="E9" s="14">
        <v>32826</v>
      </c>
      <c r="F9" s="14">
        <v>24624</v>
      </c>
      <c r="G9" s="14">
        <v>35318</v>
      </c>
      <c r="H9" s="14">
        <v>18980</v>
      </c>
      <c r="I9" s="14">
        <v>13637</v>
      </c>
      <c r="J9" s="12">
        <f aca="true" t="shared" si="2" ref="J9:J19">SUM(B9:I9)</f>
        <v>206238</v>
      </c>
    </row>
    <row r="10" spans="1:10" ht="15.75">
      <c r="A10" s="15" t="s">
        <v>23</v>
      </c>
      <c r="B10" s="14">
        <f>+B9-B11</f>
        <v>26233</v>
      </c>
      <c r="C10" s="14">
        <f aca="true" t="shared" si="3" ref="C10:I10">+C9-C11</f>
        <v>25815</v>
      </c>
      <c r="D10" s="14">
        <f t="shared" si="3"/>
        <v>28805</v>
      </c>
      <c r="E10" s="14">
        <f t="shared" si="3"/>
        <v>32826</v>
      </c>
      <c r="F10" s="14">
        <f t="shared" si="3"/>
        <v>24624</v>
      </c>
      <c r="G10" s="14">
        <f t="shared" si="3"/>
        <v>35318</v>
      </c>
      <c r="H10" s="14">
        <f t="shared" si="3"/>
        <v>18980</v>
      </c>
      <c r="I10" s="14">
        <f t="shared" si="3"/>
        <v>13637</v>
      </c>
      <c r="J10" s="12">
        <f t="shared" si="2"/>
        <v>206238</v>
      </c>
    </row>
    <row r="11" spans="1:10" ht="15.75">
      <c r="A11" s="15" t="s">
        <v>24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91</v>
      </c>
      <c r="B12" s="14">
        <f>B13+B14+B15</f>
        <v>99064</v>
      </c>
      <c r="C12" s="14">
        <f aca="true" t="shared" si="4" ref="C12:I12">C13+C14+C15</f>
        <v>63450</v>
      </c>
      <c r="D12" s="14">
        <f t="shared" si="4"/>
        <v>103071</v>
      </c>
      <c r="E12" s="14">
        <f t="shared" si="4"/>
        <v>127325</v>
      </c>
      <c r="F12" s="14">
        <f t="shared" si="4"/>
        <v>71375</v>
      </c>
      <c r="G12" s="14">
        <f t="shared" si="4"/>
        <v>152799</v>
      </c>
      <c r="H12" s="14">
        <f t="shared" si="4"/>
        <v>96725</v>
      </c>
      <c r="I12" s="14">
        <f t="shared" si="4"/>
        <v>50115</v>
      </c>
      <c r="J12" s="12">
        <f t="shared" si="2"/>
        <v>763924</v>
      </c>
    </row>
    <row r="13" spans="1:10" ht="15.75">
      <c r="A13" s="15" t="s">
        <v>25</v>
      </c>
      <c r="B13" s="14">
        <v>42659</v>
      </c>
      <c r="C13" s="14">
        <v>28596</v>
      </c>
      <c r="D13" s="14">
        <v>45559</v>
      </c>
      <c r="E13" s="14">
        <v>56383</v>
      </c>
      <c r="F13" s="14">
        <v>32266</v>
      </c>
      <c r="G13" s="14">
        <v>67548</v>
      </c>
      <c r="H13" s="14">
        <v>41952</v>
      </c>
      <c r="I13" s="14">
        <v>21128</v>
      </c>
      <c r="J13" s="12">
        <f t="shared" si="2"/>
        <v>336091</v>
      </c>
    </row>
    <row r="14" spans="1:10" ht="15.75">
      <c r="A14" s="15" t="s">
        <v>26</v>
      </c>
      <c r="B14" s="14">
        <v>47473</v>
      </c>
      <c r="C14" s="14">
        <v>28583</v>
      </c>
      <c r="D14" s="14">
        <v>48712</v>
      </c>
      <c r="E14" s="14">
        <v>58771</v>
      </c>
      <c r="F14" s="14">
        <v>32705</v>
      </c>
      <c r="G14" s="14">
        <v>72353</v>
      </c>
      <c r="H14" s="14">
        <v>47403</v>
      </c>
      <c r="I14" s="14">
        <v>25444</v>
      </c>
      <c r="J14" s="12">
        <f t="shared" si="2"/>
        <v>361444</v>
      </c>
    </row>
    <row r="15" spans="1:10" ht="15.75">
      <c r="A15" s="15" t="s">
        <v>27</v>
      </c>
      <c r="B15" s="14">
        <v>8932</v>
      </c>
      <c r="C15" s="14">
        <v>6271</v>
      </c>
      <c r="D15" s="14">
        <v>8800</v>
      </c>
      <c r="E15" s="14">
        <v>12171</v>
      </c>
      <c r="F15" s="14">
        <v>6404</v>
      </c>
      <c r="G15" s="14">
        <v>12898</v>
      </c>
      <c r="H15" s="14">
        <v>7370</v>
      </c>
      <c r="I15" s="14">
        <v>3543</v>
      </c>
      <c r="J15" s="12">
        <f t="shared" si="2"/>
        <v>66389</v>
      </c>
    </row>
    <row r="16" spans="1:10" ht="15.75">
      <c r="A16" s="16" t="s">
        <v>95</v>
      </c>
      <c r="B16" s="14">
        <f>B17+B18+B19</f>
        <v>3489</v>
      </c>
      <c r="C16" s="14">
        <f aca="true" t="shared" si="5" ref="C16:I16">C17+C18+C19</f>
        <v>2041</v>
      </c>
      <c r="D16" s="14">
        <f t="shared" si="5"/>
        <v>2833</v>
      </c>
      <c r="E16" s="14">
        <f t="shared" si="5"/>
        <v>4135</v>
      </c>
      <c r="F16" s="14">
        <f t="shared" si="5"/>
        <v>2462</v>
      </c>
      <c r="G16" s="14">
        <f t="shared" si="5"/>
        <v>4440</v>
      </c>
      <c r="H16" s="14">
        <f t="shared" si="5"/>
        <v>2709</v>
      </c>
      <c r="I16" s="14">
        <f t="shared" si="5"/>
        <v>1136</v>
      </c>
      <c r="J16" s="12">
        <f t="shared" si="2"/>
        <v>23245</v>
      </c>
    </row>
    <row r="17" spans="1:10" ht="15.75">
      <c r="A17" s="15" t="s">
        <v>92</v>
      </c>
      <c r="B17" s="14">
        <v>1475</v>
      </c>
      <c r="C17" s="14">
        <v>933</v>
      </c>
      <c r="D17" s="14">
        <v>1174</v>
      </c>
      <c r="E17" s="14">
        <v>1925</v>
      </c>
      <c r="F17" s="14">
        <v>1129</v>
      </c>
      <c r="G17" s="14">
        <v>2076</v>
      </c>
      <c r="H17" s="14">
        <v>1341</v>
      </c>
      <c r="I17" s="14">
        <v>532</v>
      </c>
      <c r="J17" s="12">
        <f t="shared" si="2"/>
        <v>10585</v>
      </c>
    </row>
    <row r="18" spans="1:10" ht="15.75">
      <c r="A18" s="15" t="s">
        <v>93</v>
      </c>
      <c r="B18" s="14">
        <v>84</v>
      </c>
      <c r="C18" s="14">
        <v>46</v>
      </c>
      <c r="D18" s="14">
        <v>117</v>
      </c>
      <c r="E18" s="14">
        <v>121</v>
      </c>
      <c r="F18" s="14">
        <v>72</v>
      </c>
      <c r="G18" s="14">
        <v>162</v>
      </c>
      <c r="H18" s="14">
        <v>94</v>
      </c>
      <c r="I18" s="14">
        <v>77</v>
      </c>
      <c r="J18" s="12">
        <f t="shared" si="2"/>
        <v>773</v>
      </c>
    </row>
    <row r="19" spans="1:10" ht="15.75">
      <c r="A19" s="15" t="s">
        <v>94</v>
      </c>
      <c r="B19" s="14">
        <v>1930</v>
      </c>
      <c r="C19" s="14">
        <v>1062</v>
      </c>
      <c r="D19" s="14">
        <v>1542</v>
      </c>
      <c r="E19" s="14">
        <v>2089</v>
      </c>
      <c r="F19" s="14">
        <v>1261</v>
      </c>
      <c r="G19" s="14">
        <v>2202</v>
      </c>
      <c r="H19" s="14">
        <v>1274</v>
      </c>
      <c r="I19" s="14">
        <v>527</v>
      </c>
      <c r="J19" s="12">
        <f t="shared" si="2"/>
        <v>11887</v>
      </c>
    </row>
    <row r="20" spans="1:10" ht="15.75">
      <c r="A20" s="17" t="s">
        <v>28</v>
      </c>
      <c r="B20" s="18">
        <f>B21+B22+B23</f>
        <v>74023</v>
      </c>
      <c r="C20" s="18">
        <f aca="true" t="shared" si="6" ref="C20:I20">C21+C22+C23</f>
        <v>47898</v>
      </c>
      <c r="D20" s="18">
        <f t="shared" si="6"/>
        <v>65284</v>
      </c>
      <c r="E20" s="18">
        <f t="shared" si="6"/>
        <v>93399</v>
      </c>
      <c r="F20" s="18">
        <f t="shared" si="6"/>
        <v>52953</v>
      </c>
      <c r="G20" s="18">
        <f t="shared" si="6"/>
        <v>113217</v>
      </c>
      <c r="H20" s="18">
        <f t="shared" si="6"/>
        <v>78336</v>
      </c>
      <c r="I20" s="18">
        <f t="shared" si="6"/>
        <v>34358</v>
      </c>
      <c r="J20" s="12">
        <f aca="true" t="shared" si="7" ref="J20:J26">SUM(B20:I20)</f>
        <v>559468</v>
      </c>
    </row>
    <row r="21" spans="1:10" ht="18.75" customHeight="1">
      <c r="A21" s="13" t="s">
        <v>29</v>
      </c>
      <c r="B21" s="14">
        <v>38344</v>
      </c>
      <c r="C21" s="14">
        <v>26680</v>
      </c>
      <c r="D21" s="14">
        <v>34514</v>
      </c>
      <c r="E21" s="14">
        <v>49864</v>
      </c>
      <c r="F21" s="14">
        <v>29280</v>
      </c>
      <c r="G21" s="14">
        <v>60645</v>
      </c>
      <c r="H21" s="14">
        <v>40574</v>
      </c>
      <c r="I21" s="14">
        <v>18204</v>
      </c>
      <c r="J21" s="12">
        <f t="shared" si="7"/>
        <v>298105</v>
      </c>
    </row>
    <row r="22" spans="1:10" ht="18.75" customHeight="1">
      <c r="A22" s="13" t="s">
        <v>30</v>
      </c>
      <c r="B22" s="14">
        <v>30283</v>
      </c>
      <c r="C22" s="14">
        <v>17547</v>
      </c>
      <c r="D22" s="14">
        <v>26206</v>
      </c>
      <c r="E22" s="14">
        <v>36256</v>
      </c>
      <c r="F22" s="14">
        <v>20024</v>
      </c>
      <c r="G22" s="14">
        <v>45204</v>
      </c>
      <c r="H22" s="14">
        <v>33238</v>
      </c>
      <c r="I22" s="14">
        <v>14268</v>
      </c>
      <c r="J22" s="12">
        <f t="shared" si="7"/>
        <v>223026</v>
      </c>
    </row>
    <row r="23" spans="1:10" ht="18.75" customHeight="1">
      <c r="A23" s="13" t="s">
        <v>31</v>
      </c>
      <c r="B23" s="14">
        <v>5396</v>
      </c>
      <c r="C23" s="14">
        <v>3671</v>
      </c>
      <c r="D23" s="14">
        <v>4564</v>
      </c>
      <c r="E23" s="14">
        <v>7279</v>
      </c>
      <c r="F23" s="14">
        <v>3649</v>
      </c>
      <c r="G23" s="14">
        <v>7368</v>
      </c>
      <c r="H23" s="14">
        <v>4524</v>
      </c>
      <c r="I23" s="14">
        <v>1886</v>
      </c>
      <c r="J23" s="12">
        <f t="shared" si="7"/>
        <v>38337</v>
      </c>
    </row>
    <row r="24" spans="1:10" ht="18.75" customHeight="1">
      <c r="A24" s="17" t="s">
        <v>32</v>
      </c>
      <c r="B24" s="14">
        <f>B25+B26</f>
        <v>30058</v>
      </c>
      <c r="C24" s="14">
        <f aca="true" t="shared" si="8" ref="C24:I24">C25+C26</f>
        <v>21379</v>
      </c>
      <c r="D24" s="14">
        <f t="shared" si="8"/>
        <v>34321</v>
      </c>
      <c r="E24" s="14">
        <f t="shared" si="8"/>
        <v>47285</v>
      </c>
      <c r="F24" s="14">
        <f t="shared" si="8"/>
        <v>25029</v>
      </c>
      <c r="G24" s="14">
        <f t="shared" si="8"/>
        <v>42958</v>
      </c>
      <c r="H24" s="14">
        <f t="shared" si="8"/>
        <v>21009</v>
      </c>
      <c r="I24" s="14">
        <f t="shared" si="8"/>
        <v>8702</v>
      </c>
      <c r="J24" s="12">
        <f t="shared" si="7"/>
        <v>230741</v>
      </c>
    </row>
    <row r="25" spans="1:10" ht="18.75" customHeight="1">
      <c r="A25" s="13" t="s">
        <v>33</v>
      </c>
      <c r="B25" s="14">
        <v>19237</v>
      </c>
      <c r="C25" s="14">
        <v>13683</v>
      </c>
      <c r="D25" s="14">
        <v>21965</v>
      </c>
      <c r="E25" s="14">
        <v>30262</v>
      </c>
      <c r="F25" s="14">
        <v>16019</v>
      </c>
      <c r="G25" s="14">
        <v>27493</v>
      </c>
      <c r="H25" s="14">
        <v>13446</v>
      </c>
      <c r="I25" s="14">
        <v>5569</v>
      </c>
      <c r="J25" s="12">
        <f t="shared" si="7"/>
        <v>147674</v>
      </c>
    </row>
    <row r="26" spans="1:10" ht="18.75" customHeight="1">
      <c r="A26" s="13" t="s">
        <v>34</v>
      </c>
      <c r="B26" s="14">
        <v>10821</v>
      </c>
      <c r="C26" s="14">
        <v>7696</v>
      </c>
      <c r="D26" s="14">
        <v>12356</v>
      </c>
      <c r="E26" s="14">
        <v>17023</v>
      </c>
      <c r="F26" s="14">
        <v>9010</v>
      </c>
      <c r="G26" s="14">
        <v>15465</v>
      </c>
      <c r="H26" s="14">
        <v>7563</v>
      </c>
      <c r="I26" s="14">
        <v>3133</v>
      </c>
      <c r="J26" s="12">
        <f t="shared" si="7"/>
        <v>83067</v>
      </c>
    </row>
    <row r="27" spans="1:10" ht="11.25" customHeight="1">
      <c r="A27" s="2"/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18.75" customHeight="1">
      <c r="A28" s="2" t="s">
        <v>69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1"/>
    </row>
    <row r="29" spans="1:10" ht="18.75" customHeight="1">
      <c r="A29" s="17" t="s">
        <v>35</v>
      </c>
      <c r="B29" s="22">
        <v>0.9788</v>
      </c>
      <c r="C29" s="22">
        <v>0.9857</v>
      </c>
      <c r="D29" s="22">
        <v>1</v>
      </c>
      <c r="E29" s="22">
        <v>0.9992</v>
      </c>
      <c r="F29" s="22">
        <v>1</v>
      </c>
      <c r="G29" s="22">
        <v>1</v>
      </c>
      <c r="H29" s="22">
        <v>0.9391</v>
      </c>
      <c r="I29" s="22">
        <v>0.9923</v>
      </c>
      <c r="J29" s="21"/>
    </row>
    <row r="30" spans="1:10" ht="18.75" customHeight="1">
      <c r="A30" s="17" t="s">
        <v>36</v>
      </c>
      <c r="B30" s="23">
        <v>0.7898</v>
      </c>
      <c r="C30" s="23">
        <v>0.7326</v>
      </c>
      <c r="D30" s="23">
        <v>0.7597</v>
      </c>
      <c r="E30" s="23">
        <v>0.7474</v>
      </c>
      <c r="F30" s="23">
        <v>0.7056</v>
      </c>
      <c r="G30" s="23">
        <v>0.6762</v>
      </c>
      <c r="H30" s="23">
        <v>0.6049</v>
      </c>
      <c r="I30" s="24">
        <v>0.8414</v>
      </c>
      <c r="J30" s="14"/>
    </row>
    <row r="31" spans="1:10" ht="14.2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8.75" customHeight="1">
      <c r="A32" s="2" t="s">
        <v>70</v>
      </c>
      <c r="B32" s="23">
        <f>(((+B$8+B$20)*B$29)+(B$24*B$30))/B$7</f>
        <v>0.954404263377808</v>
      </c>
      <c r="C32" s="23">
        <f aca="true" t="shared" si="9" ref="C32:I32">(((+C$8+C$20)*C$29)+(C$24*C$30))/C$7</f>
        <v>0.9520038746318102</v>
      </c>
      <c r="D32" s="23">
        <f t="shared" si="9"/>
        <v>0.964802204307041</v>
      </c>
      <c r="E32" s="23">
        <f t="shared" si="9"/>
        <v>0.9601589041545069</v>
      </c>
      <c r="F32" s="23">
        <f t="shared" si="9"/>
        <v>0.9582384248737552</v>
      </c>
      <c r="G32" s="23">
        <f t="shared" si="9"/>
        <v>0.9601132089971669</v>
      </c>
      <c r="H32" s="23">
        <f t="shared" si="9"/>
        <v>0.9068569799640888</v>
      </c>
      <c r="I32" s="23">
        <f t="shared" si="9"/>
        <v>0.9801355152480824</v>
      </c>
      <c r="J32" s="21"/>
    </row>
    <row r="33" spans="1:10" ht="12" customHeight="1">
      <c r="A33" s="17"/>
      <c r="B33" s="19"/>
      <c r="C33" s="19"/>
      <c r="D33" s="19"/>
      <c r="E33" s="19"/>
      <c r="F33" s="19"/>
      <c r="G33" s="19"/>
      <c r="H33" s="19"/>
      <c r="I33" s="19"/>
      <c r="J33" s="20"/>
    </row>
    <row r="34" spans="1:10" ht="18.75" customHeight="1">
      <c r="A34" s="2" t="s">
        <v>37</v>
      </c>
      <c r="B34" s="26">
        <v>1.5644</v>
      </c>
      <c r="C34" s="26">
        <v>1.5382</v>
      </c>
      <c r="D34" s="26">
        <v>1.554</v>
      </c>
      <c r="E34" s="26">
        <v>1.5532</v>
      </c>
      <c r="F34" s="26">
        <v>1.5116</v>
      </c>
      <c r="G34" s="26">
        <v>1.5844</v>
      </c>
      <c r="H34" s="26">
        <v>1.8156</v>
      </c>
      <c r="I34" s="26">
        <v>1.9205</v>
      </c>
      <c r="J34" s="27"/>
    </row>
    <row r="35" spans="1:10" ht="18.75" customHeight="1">
      <c r="A35" s="17" t="s">
        <v>71</v>
      </c>
      <c r="B35" s="26">
        <f>B32*B34</f>
        <v>1.4930700296282429</v>
      </c>
      <c r="C35" s="26">
        <f aca="true" t="shared" si="10" ref="C35:I35">C32*C34</f>
        <v>1.4643723599586504</v>
      </c>
      <c r="D35" s="26">
        <f t="shared" si="10"/>
        <v>1.4993026254931419</v>
      </c>
      <c r="E35" s="26">
        <f t="shared" si="10"/>
        <v>1.49131880993278</v>
      </c>
      <c r="F35" s="26">
        <f t="shared" si="10"/>
        <v>1.4484732030391685</v>
      </c>
      <c r="G35" s="26">
        <f t="shared" si="10"/>
        <v>1.5212033683351112</v>
      </c>
      <c r="H35" s="26">
        <f t="shared" si="10"/>
        <v>1.6464895328227998</v>
      </c>
      <c r="I35" s="26">
        <f t="shared" si="10"/>
        <v>1.8823502570339423</v>
      </c>
      <c r="J35" s="27"/>
    </row>
    <row r="36" spans="1:10" ht="12" customHeight="1">
      <c r="A36" s="17"/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18.75" customHeight="1">
      <c r="A37" s="2" t="s">
        <v>88</v>
      </c>
      <c r="B37" s="21">
        <f>+B39</f>
        <v>0</v>
      </c>
      <c r="C37" s="21">
        <f aca="true" t="shared" si="11" ref="C37:I37">+C39</f>
        <v>0</v>
      </c>
      <c r="D37" s="21">
        <f t="shared" si="11"/>
        <v>0</v>
      </c>
      <c r="E37" s="21">
        <f t="shared" si="11"/>
        <v>0</v>
      </c>
      <c r="F37" s="21">
        <f t="shared" si="11"/>
        <v>0</v>
      </c>
      <c r="G37" s="21">
        <f t="shared" si="11"/>
        <v>0</v>
      </c>
      <c r="H37" s="21">
        <f t="shared" si="11"/>
        <v>0</v>
      </c>
      <c r="I37" s="21">
        <f t="shared" si="11"/>
        <v>0</v>
      </c>
      <c r="J37" s="21">
        <f aca="true" t="shared" si="12" ref="J37:J55">SUM(B37:I37)</f>
        <v>0</v>
      </c>
    </row>
    <row r="38" spans="1:10" ht="18.75" customHeight="1">
      <c r="A38" s="17" t="s">
        <v>38</v>
      </c>
      <c r="B38" s="58">
        <v>0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f t="shared" si="12"/>
        <v>0</v>
      </c>
    </row>
    <row r="39" spans="1:10" ht="18.75" customHeight="1">
      <c r="A39" s="17" t="s">
        <v>39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2"/>
        <v>0</v>
      </c>
    </row>
    <row r="40" spans="1:10" ht="15.75">
      <c r="A40" s="2"/>
      <c r="B40" s="19"/>
      <c r="C40" s="19"/>
      <c r="D40" s="19"/>
      <c r="E40" s="19"/>
      <c r="F40" s="19"/>
      <c r="G40" s="19"/>
      <c r="H40" s="19"/>
      <c r="I40" s="19"/>
      <c r="J40" s="20"/>
    </row>
    <row r="41" spans="1:13" ht="15.75">
      <c r="A41" s="28" t="s">
        <v>40</v>
      </c>
      <c r="B41" s="29">
        <f>+B42+B43</f>
        <v>347686.74</v>
      </c>
      <c r="C41" s="29">
        <f aca="true" t="shared" si="13" ref="C41:I41">+C42+C43</f>
        <v>235153.31</v>
      </c>
      <c r="D41" s="29">
        <f t="shared" si="13"/>
        <v>351307.6</v>
      </c>
      <c r="E41" s="29">
        <f t="shared" si="13"/>
        <v>454807.5</v>
      </c>
      <c r="F41" s="29">
        <f t="shared" si="13"/>
        <v>255572.96</v>
      </c>
      <c r="G41" s="29">
        <f t="shared" si="13"/>
        <v>530492.29</v>
      </c>
      <c r="H41" s="29">
        <f t="shared" si="13"/>
        <v>358537.91</v>
      </c>
      <c r="I41" s="29">
        <f t="shared" si="13"/>
        <v>203195.95</v>
      </c>
      <c r="J41" s="29">
        <f t="shared" si="12"/>
        <v>2736754.2600000002</v>
      </c>
      <c r="L41" s="43"/>
      <c r="M41" s="43"/>
    </row>
    <row r="42" spans="1:10" ht="15.75">
      <c r="A42" s="17" t="s">
        <v>72</v>
      </c>
      <c r="B42" s="30">
        <f>ROUND(+B7*B35,2)</f>
        <v>347686.74</v>
      </c>
      <c r="C42" s="30">
        <f aca="true" t="shared" si="14" ref="C42:I42">ROUND(+C7*C35,2)</f>
        <v>235153.31</v>
      </c>
      <c r="D42" s="30">
        <f t="shared" si="14"/>
        <v>351307.6</v>
      </c>
      <c r="E42" s="30">
        <f t="shared" si="14"/>
        <v>454807.5</v>
      </c>
      <c r="F42" s="30">
        <f t="shared" si="14"/>
        <v>255572.96</v>
      </c>
      <c r="G42" s="30">
        <f t="shared" si="14"/>
        <v>530492.29</v>
      </c>
      <c r="H42" s="30">
        <f t="shared" si="14"/>
        <v>358537.91</v>
      </c>
      <c r="I42" s="30">
        <f t="shared" si="14"/>
        <v>203195.95</v>
      </c>
      <c r="J42" s="30">
        <f>SUM(B42:I42)</f>
        <v>2736754.2600000002</v>
      </c>
    </row>
    <row r="43" spans="1:10" ht="15.75">
      <c r="A43" s="17" t="s">
        <v>41</v>
      </c>
      <c r="B43" s="57">
        <f>+B37</f>
        <v>0</v>
      </c>
      <c r="C43" s="57">
        <f aca="true" t="shared" si="15" ref="C43:I43">+C37</f>
        <v>0</v>
      </c>
      <c r="D43" s="57">
        <f t="shared" si="15"/>
        <v>0</v>
      </c>
      <c r="E43" s="57">
        <f t="shared" si="15"/>
        <v>0</v>
      </c>
      <c r="F43" s="57">
        <f t="shared" si="15"/>
        <v>0</v>
      </c>
      <c r="G43" s="57">
        <f t="shared" si="15"/>
        <v>0</v>
      </c>
      <c r="H43" s="57">
        <f t="shared" si="15"/>
        <v>0</v>
      </c>
      <c r="I43" s="57">
        <f t="shared" si="15"/>
        <v>0</v>
      </c>
      <c r="J43" s="57">
        <f t="shared" si="12"/>
        <v>0</v>
      </c>
    </row>
    <row r="44" spans="1:10" ht="15.75">
      <c r="A44" s="2"/>
      <c r="B44" s="19"/>
      <c r="C44" s="19"/>
      <c r="D44" s="19"/>
      <c r="E44" s="19"/>
      <c r="F44" s="19"/>
      <c r="G44" s="19"/>
      <c r="H44" s="19"/>
      <c r="I44" s="19"/>
      <c r="J44" s="20"/>
    </row>
    <row r="45" spans="1:12" ht="15.75">
      <c r="A45" s="2" t="s">
        <v>89</v>
      </c>
      <c r="B45" s="31">
        <f aca="true" t="shared" si="16" ref="B45:J45">+B46+B49+B55</f>
        <v>-78699</v>
      </c>
      <c r="C45" s="31">
        <f t="shared" si="16"/>
        <v>-77445</v>
      </c>
      <c r="D45" s="31">
        <f t="shared" si="16"/>
        <v>-86415</v>
      </c>
      <c r="E45" s="31">
        <f t="shared" si="16"/>
        <v>-98478</v>
      </c>
      <c r="F45" s="31">
        <f t="shared" si="16"/>
        <v>-73872</v>
      </c>
      <c r="G45" s="31">
        <f t="shared" si="16"/>
        <v>-105954</v>
      </c>
      <c r="H45" s="31">
        <f t="shared" si="16"/>
        <v>-56940</v>
      </c>
      <c r="I45" s="31">
        <f t="shared" si="16"/>
        <v>-40911</v>
      </c>
      <c r="J45" s="31">
        <f t="shared" si="16"/>
        <v>-618714</v>
      </c>
      <c r="L45" s="43"/>
    </row>
    <row r="46" spans="1:12" ht="15.75">
      <c r="A46" s="17" t="s">
        <v>42</v>
      </c>
      <c r="B46" s="32">
        <f>B47+B48</f>
        <v>-78699</v>
      </c>
      <c r="C46" s="32">
        <f aca="true" t="shared" si="17" ref="C46:I46">C47+C48</f>
        <v>-77445</v>
      </c>
      <c r="D46" s="32">
        <f t="shared" si="17"/>
        <v>-86415</v>
      </c>
      <c r="E46" s="32">
        <f t="shared" si="17"/>
        <v>-98478</v>
      </c>
      <c r="F46" s="32">
        <f t="shared" si="17"/>
        <v>-73872</v>
      </c>
      <c r="G46" s="32">
        <f t="shared" si="17"/>
        <v>-105954</v>
      </c>
      <c r="H46" s="32">
        <f t="shared" si="17"/>
        <v>-56940</v>
      </c>
      <c r="I46" s="32">
        <f t="shared" si="17"/>
        <v>-40911</v>
      </c>
      <c r="J46" s="31">
        <f t="shared" si="12"/>
        <v>-618714</v>
      </c>
      <c r="L46" s="43"/>
    </row>
    <row r="47" spans="1:12" ht="15.75">
      <c r="A47" s="13" t="s">
        <v>67</v>
      </c>
      <c r="B47" s="20">
        <f aca="true" t="shared" si="18" ref="B47:I47">ROUND(-B9*$D$3,2)</f>
        <v>-78699</v>
      </c>
      <c r="C47" s="20">
        <f t="shared" si="18"/>
        <v>-77445</v>
      </c>
      <c r="D47" s="20">
        <f t="shared" si="18"/>
        <v>-86415</v>
      </c>
      <c r="E47" s="20">
        <f t="shared" si="18"/>
        <v>-98478</v>
      </c>
      <c r="F47" s="20">
        <f t="shared" si="18"/>
        <v>-73872</v>
      </c>
      <c r="G47" s="20">
        <f t="shared" si="18"/>
        <v>-105954</v>
      </c>
      <c r="H47" s="20">
        <f t="shared" si="18"/>
        <v>-56940</v>
      </c>
      <c r="I47" s="20">
        <f t="shared" si="18"/>
        <v>-40911</v>
      </c>
      <c r="J47" s="57">
        <f t="shared" si="12"/>
        <v>-618714</v>
      </c>
      <c r="L47" s="43"/>
    </row>
    <row r="48" spans="1:12" ht="15.75">
      <c r="A48" s="13" t="s">
        <v>66</v>
      </c>
      <c r="B48" s="20">
        <f>ROUND(B11*$D$3,2)</f>
        <v>0</v>
      </c>
      <c r="C48" s="20">
        <f aca="true" t="shared" si="19" ref="C48:I48">ROUND(C11*$D$3,2)</f>
        <v>0</v>
      </c>
      <c r="D48" s="20">
        <f t="shared" si="19"/>
        <v>0</v>
      </c>
      <c r="E48" s="20">
        <f t="shared" si="19"/>
        <v>0</v>
      </c>
      <c r="F48" s="20">
        <f t="shared" si="19"/>
        <v>0</v>
      </c>
      <c r="G48" s="20">
        <f t="shared" si="19"/>
        <v>0</v>
      </c>
      <c r="H48" s="20">
        <f t="shared" si="19"/>
        <v>0</v>
      </c>
      <c r="I48" s="20">
        <f t="shared" si="19"/>
        <v>0</v>
      </c>
      <c r="J48" s="57">
        <f>SUM(B48:I48)</f>
        <v>0</v>
      </c>
      <c r="L48" s="43"/>
    </row>
    <row r="49" spans="1:12" ht="15.75">
      <c r="A49" s="17" t="s">
        <v>43</v>
      </c>
      <c r="B49" s="32">
        <f aca="true" t="shared" si="20" ref="B49:J49">SUM(B50:B54)</f>
        <v>0</v>
      </c>
      <c r="C49" s="32">
        <f t="shared" si="20"/>
        <v>0</v>
      </c>
      <c r="D49" s="32">
        <f t="shared" si="20"/>
        <v>0</v>
      </c>
      <c r="E49" s="32">
        <f t="shared" si="20"/>
        <v>0</v>
      </c>
      <c r="F49" s="32">
        <f t="shared" si="20"/>
        <v>0</v>
      </c>
      <c r="G49" s="32">
        <f t="shared" si="20"/>
        <v>0</v>
      </c>
      <c r="H49" s="32">
        <f t="shared" si="20"/>
        <v>0</v>
      </c>
      <c r="I49" s="32">
        <f t="shared" si="20"/>
        <v>0</v>
      </c>
      <c r="J49" s="32">
        <f t="shared" si="20"/>
        <v>0</v>
      </c>
      <c r="L49" s="50"/>
    </row>
    <row r="50" spans="1:10" ht="15.75">
      <c r="A50" s="13" t="s">
        <v>60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2"/>
        <v>0</v>
      </c>
    </row>
    <row r="51" spans="1:10" ht="15.75">
      <c r="A51" s="13" t="s">
        <v>61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f t="shared" si="12"/>
        <v>0</v>
      </c>
    </row>
    <row r="52" spans="1:10" ht="15.75">
      <c r="A52" s="13" t="s">
        <v>62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f t="shared" si="12"/>
        <v>0</v>
      </c>
    </row>
    <row r="53" spans="1:10" ht="15.75">
      <c r="A53" s="13" t="s">
        <v>63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1">
        <f t="shared" si="12"/>
        <v>0</v>
      </c>
    </row>
    <row r="54" spans="1:10" ht="15.75">
      <c r="A54" s="13" t="s">
        <v>64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f t="shared" si="12"/>
        <v>0</v>
      </c>
    </row>
    <row r="55" spans="1:10" ht="15.75">
      <c r="A55" s="17" t="s">
        <v>68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27">
        <f t="shared" si="12"/>
        <v>0</v>
      </c>
    </row>
    <row r="56" spans="1:10" ht="15.75">
      <c r="A56" s="38"/>
      <c r="B56" s="19"/>
      <c r="C56" s="19"/>
      <c r="D56" s="19"/>
      <c r="E56" s="19"/>
      <c r="F56" s="19"/>
      <c r="G56" s="19"/>
      <c r="H56" s="19"/>
      <c r="I56" s="19"/>
      <c r="J56" s="20"/>
    </row>
    <row r="57" spans="1:12" ht="15.75">
      <c r="A57" s="2" t="s">
        <v>44</v>
      </c>
      <c r="B57" s="35">
        <f aca="true" t="shared" si="21" ref="B57:I57">+B41+B45</f>
        <v>268987.74</v>
      </c>
      <c r="C57" s="35">
        <f t="shared" si="21"/>
        <v>157708.31</v>
      </c>
      <c r="D57" s="35">
        <f t="shared" si="21"/>
        <v>264892.6</v>
      </c>
      <c r="E57" s="35">
        <f t="shared" si="21"/>
        <v>356329.5</v>
      </c>
      <c r="F57" s="35">
        <f t="shared" si="21"/>
        <v>181700.96</v>
      </c>
      <c r="G57" s="35">
        <f t="shared" si="21"/>
        <v>424538.29000000004</v>
      </c>
      <c r="H57" s="35">
        <f t="shared" si="21"/>
        <v>301597.91</v>
      </c>
      <c r="I57" s="35">
        <f t="shared" si="21"/>
        <v>162284.95</v>
      </c>
      <c r="J57" s="35">
        <f>SUM(B57:I57)</f>
        <v>2118040.26</v>
      </c>
      <c r="L57" s="43"/>
    </row>
    <row r="58" spans="1:12" ht="15.75">
      <c r="A58" s="41"/>
      <c r="B58" s="59"/>
      <c r="C58" s="59"/>
      <c r="D58" s="59"/>
      <c r="E58" s="59"/>
      <c r="F58" s="59"/>
      <c r="G58" s="59"/>
      <c r="H58" s="59"/>
      <c r="I58" s="59"/>
      <c r="J58" s="60"/>
      <c r="L58" s="40"/>
    </row>
    <row r="59" spans="1:10" ht="14.25">
      <c r="A59" s="34"/>
      <c r="B59" s="36"/>
      <c r="C59" s="36"/>
      <c r="D59" s="36"/>
      <c r="E59" s="36"/>
      <c r="F59" s="36"/>
      <c r="G59" s="36"/>
      <c r="H59" s="36"/>
      <c r="I59" s="36"/>
      <c r="J59" s="37"/>
    </row>
    <row r="60" spans="1:12" ht="17.25" customHeight="1">
      <c r="A60" s="2" t="s">
        <v>45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>SUM(J61:J75)</f>
        <v>2118040.27</v>
      </c>
      <c r="L60" s="43"/>
    </row>
    <row r="61" spans="1:10" ht="17.25" customHeight="1">
      <c r="A61" s="17" t="s">
        <v>46</v>
      </c>
      <c r="B61" s="45">
        <v>51315.7</v>
      </c>
      <c r="C61" s="45">
        <v>48262.87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5">
        <f>SUM(B61:I61)</f>
        <v>99578.57</v>
      </c>
    </row>
    <row r="62" spans="1:10" ht="17.25" customHeight="1">
      <c r="A62" s="17" t="s">
        <v>52</v>
      </c>
      <c r="B62" s="45">
        <v>217672.03</v>
      </c>
      <c r="C62" s="45">
        <v>109445.44</v>
      </c>
      <c r="D62" s="44">
        <v>0</v>
      </c>
      <c r="E62" s="45">
        <v>152404.53</v>
      </c>
      <c r="F62" s="44">
        <v>0</v>
      </c>
      <c r="G62" s="44">
        <v>0</v>
      </c>
      <c r="H62" s="44">
        <v>0</v>
      </c>
      <c r="I62" s="44">
        <v>0</v>
      </c>
      <c r="J62" s="35">
        <f aca="true" t="shared" si="22" ref="J62:J74">SUM(B62:I62)</f>
        <v>479522</v>
      </c>
    </row>
    <row r="63" spans="1:10" ht="17.25" customHeight="1">
      <c r="A63" s="17" t="s">
        <v>53</v>
      </c>
      <c r="B63" s="44">
        <v>0</v>
      </c>
      <c r="C63" s="44">
        <v>0</v>
      </c>
      <c r="D63" s="32">
        <v>83142.64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32">
        <f t="shared" si="22"/>
        <v>83142.64</v>
      </c>
    </row>
    <row r="64" spans="1:10" ht="17.25" customHeight="1">
      <c r="A64" s="17" t="s">
        <v>54</v>
      </c>
      <c r="B64" s="44">
        <v>0</v>
      </c>
      <c r="C64" s="44">
        <v>0</v>
      </c>
      <c r="D64" s="45">
        <v>120706.96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2"/>
        <v>120706.96</v>
      </c>
    </row>
    <row r="65" spans="1:10" ht="17.25" customHeight="1">
      <c r="A65" s="17" t="s">
        <v>55</v>
      </c>
      <c r="B65" s="44">
        <v>0</v>
      </c>
      <c r="C65" s="44">
        <v>0</v>
      </c>
      <c r="D65" s="45">
        <v>40121.72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2"/>
        <v>40121.72</v>
      </c>
    </row>
    <row r="66" spans="1:10" ht="17.25" customHeight="1">
      <c r="A66" s="17" t="s">
        <v>56</v>
      </c>
      <c r="B66" s="44">
        <v>0</v>
      </c>
      <c r="C66" s="44">
        <v>0</v>
      </c>
      <c r="D66" s="45">
        <v>20921.27</v>
      </c>
      <c r="E66" s="44">
        <v>0</v>
      </c>
      <c r="F66" s="45">
        <v>21290.92</v>
      </c>
      <c r="G66" s="44">
        <v>0</v>
      </c>
      <c r="H66" s="44">
        <v>0</v>
      </c>
      <c r="I66" s="44">
        <v>0</v>
      </c>
      <c r="J66" s="35">
        <f t="shared" si="22"/>
        <v>42212.19</v>
      </c>
    </row>
    <row r="67" spans="1:10" ht="17.25" customHeight="1">
      <c r="A67" s="17" t="s">
        <v>57</v>
      </c>
      <c r="B67" s="44">
        <v>0</v>
      </c>
      <c r="C67" s="44">
        <v>0</v>
      </c>
      <c r="D67" s="44">
        <v>0</v>
      </c>
      <c r="E67" s="45">
        <v>112248.7</v>
      </c>
      <c r="F67" s="44">
        <v>0</v>
      </c>
      <c r="G67" s="44">
        <v>0</v>
      </c>
      <c r="H67" s="44">
        <v>0</v>
      </c>
      <c r="I67" s="44">
        <v>0</v>
      </c>
      <c r="J67" s="35">
        <f t="shared" si="22"/>
        <v>112248.7</v>
      </c>
    </row>
    <row r="68" spans="1:10" ht="17.25" customHeight="1">
      <c r="A68" s="17" t="s">
        <v>58</v>
      </c>
      <c r="B68" s="44">
        <v>0</v>
      </c>
      <c r="C68" s="44">
        <v>0</v>
      </c>
      <c r="D68" s="44">
        <v>0</v>
      </c>
      <c r="E68" s="45">
        <v>79746.84</v>
      </c>
      <c r="F68" s="44">
        <v>0</v>
      </c>
      <c r="G68" s="44">
        <v>0</v>
      </c>
      <c r="H68" s="44">
        <v>0</v>
      </c>
      <c r="I68" s="44">
        <v>0</v>
      </c>
      <c r="J68" s="35">
        <f t="shared" si="22"/>
        <v>79746.84</v>
      </c>
    </row>
    <row r="69" spans="1:10" ht="17.25" customHeight="1">
      <c r="A69" s="17" t="s">
        <v>59</v>
      </c>
      <c r="B69" s="44">
        <v>0</v>
      </c>
      <c r="C69" s="44">
        <v>0</v>
      </c>
      <c r="D69" s="44">
        <v>0</v>
      </c>
      <c r="E69" s="32">
        <v>11929.44</v>
      </c>
      <c r="F69" s="44">
        <v>0</v>
      </c>
      <c r="G69" s="44">
        <v>0</v>
      </c>
      <c r="H69" s="44">
        <v>0</v>
      </c>
      <c r="I69" s="44">
        <v>0</v>
      </c>
      <c r="J69" s="32">
        <f t="shared" si="22"/>
        <v>11929.44</v>
      </c>
    </row>
    <row r="70" spans="1:10" ht="17.25" customHeight="1">
      <c r="A70" s="17" t="s">
        <v>47</v>
      </c>
      <c r="B70" s="44">
        <v>0</v>
      </c>
      <c r="C70" s="44">
        <v>0</v>
      </c>
      <c r="D70" s="44">
        <v>0</v>
      </c>
      <c r="E70" s="44">
        <v>0</v>
      </c>
      <c r="F70" s="45">
        <v>160410.03</v>
      </c>
      <c r="G70" s="44">
        <v>0</v>
      </c>
      <c r="H70" s="44">
        <v>0</v>
      </c>
      <c r="I70" s="44">
        <v>0</v>
      </c>
      <c r="J70" s="35">
        <f t="shared" si="22"/>
        <v>160410.03</v>
      </c>
    </row>
    <row r="71" spans="1:10" ht="17.25" customHeight="1">
      <c r="A71" s="17" t="s">
        <v>48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32">
        <v>251286.61</v>
      </c>
      <c r="H71" s="45">
        <v>301597.92</v>
      </c>
      <c r="I71" s="44">
        <v>0</v>
      </c>
      <c r="J71" s="32">
        <f t="shared" si="22"/>
        <v>552884.53</v>
      </c>
    </row>
    <row r="72" spans="1:10" ht="17.25" customHeight="1">
      <c r="A72" s="17" t="s">
        <v>49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5">
        <v>173251.7</v>
      </c>
      <c r="H72" s="44">
        <v>0</v>
      </c>
      <c r="I72" s="44">
        <v>0</v>
      </c>
      <c r="J72" s="35">
        <f t="shared" si="22"/>
        <v>173251.7</v>
      </c>
    </row>
    <row r="73" spans="1:10" ht="17.25" customHeight="1">
      <c r="A73" s="17" t="s">
        <v>50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32">
        <v>54294.61</v>
      </c>
      <c r="J73" s="32">
        <f t="shared" si="22"/>
        <v>54294.61</v>
      </c>
    </row>
    <row r="74" spans="1:10" ht="17.25" customHeight="1">
      <c r="A74" s="17" t="s">
        <v>51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5">
        <v>107990.34</v>
      </c>
      <c r="J74" s="35">
        <f t="shared" si="22"/>
        <v>107990.34</v>
      </c>
    </row>
    <row r="75" spans="1:10" ht="17.25" customHeight="1">
      <c r="A75" s="41" t="s">
        <v>65</v>
      </c>
      <c r="B75" s="39">
        <v>0</v>
      </c>
      <c r="C75" s="39">
        <v>0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f>SUM(B75:I75)</f>
        <v>0</v>
      </c>
    </row>
    <row r="76" spans="1:10" ht="17.25" customHeight="1">
      <c r="A76" s="61"/>
      <c r="B76" s="62">
        <v>0</v>
      </c>
      <c r="C76" s="62">
        <v>0</v>
      </c>
      <c r="D76" s="62">
        <v>0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/>
    </row>
    <row r="77" spans="1:10" ht="15.75">
      <c r="A77" s="46"/>
      <c r="B77" s="47"/>
      <c r="C77" s="47"/>
      <c r="D77" s="47"/>
      <c r="E77" s="47"/>
      <c r="F77" s="47"/>
      <c r="G77" s="47"/>
      <c r="H77" s="47"/>
      <c r="I77" s="47"/>
      <c r="J77" s="48"/>
    </row>
    <row r="78" spans="1:10" ht="15.75">
      <c r="A78" s="2" t="s">
        <v>90</v>
      </c>
      <c r="B78" s="44">
        <v>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73</v>
      </c>
      <c r="B79" s="55">
        <v>1.5860185011269723</v>
      </c>
      <c r="C79" s="55">
        <v>1.5273037483006409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5"/>
    </row>
    <row r="80" spans="1:10" ht="15.75">
      <c r="A80" s="17" t="s">
        <v>74</v>
      </c>
      <c r="B80" s="55">
        <v>1.4722639863355669</v>
      </c>
      <c r="C80" s="55">
        <v>1.4346698688275141</v>
      </c>
      <c r="D80" s="55"/>
      <c r="E80" s="55">
        <v>1.5254411018427478</v>
      </c>
      <c r="F80" s="55">
        <v>0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75</v>
      </c>
      <c r="B81" s="55">
        <v>0</v>
      </c>
      <c r="C81" s="55">
        <v>0</v>
      </c>
      <c r="D81" s="24">
        <v>1.408233555613506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32"/>
    </row>
    <row r="82" spans="1:10" ht="15.75">
      <c r="A82" s="17" t="s">
        <v>76</v>
      </c>
      <c r="B82" s="55">
        <v>0</v>
      </c>
      <c r="C82" s="55">
        <v>0</v>
      </c>
      <c r="D82" s="55">
        <v>1.463358775790666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77</v>
      </c>
      <c r="B83" s="55">
        <v>0</v>
      </c>
      <c r="C83" s="55">
        <v>0</v>
      </c>
      <c r="D83" s="55">
        <v>1.8132688726543476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78</v>
      </c>
      <c r="B84" s="55">
        <v>0</v>
      </c>
      <c r="C84" s="55">
        <v>0</v>
      </c>
      <c r="D84" s="55">
        <v>1.6334711289701107</v>
      </c>
      <c r="E84" s="55">
        <v>0</v>
      </c>
      <c r="F84" s="55">
        <v>1.5232802595457948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79</v>
      </c>
      <c r="B85" s="55">
        <v>0</v>
      </c>
      <c r="C85" s="55">
        <v>0</v>
      </c>
      <c r="D85" s="55">
        <v>0</v>
      </c>
      <c r="E85" s="55">
        <v>1.4702590498188046</v>
      </c>
      <c r="F85" s="55"/>
      <c r="G85" s="55">
        <v>0</v>
      </c>
      <c r="H85" s="55">
        <v>0</v>
      </c>
      <c r="I85" s="55">
        <v>0</v>
      </c>
      <c r="J85" s="35"/>
    </row>
    <row r="86" spans="1:10" ht="15.75">
      <c r="A86" s="17" t="s">
        <v>80</v>
      </c>
      <c r="B86" s="55">
        <v>0</v>
      </c>
      <c r="C86" s="55">
        <v>0</v>
      </c>
      <c r="D86" s="55">
        <v>0</v>
      </c>
      <c r="E86" s="55">
        <v>1.4648534865653264</v>
      </c>
      <c r="F86" s="55">
        <v>0</v>
      </c>
      <c r="G86" s="55">
        <v>0</v>
      </c>
      <c r="H86" s="55">
        <v>0</v>
      </c>
      <c r="I86" s="55">
        <v>0</v>
      </c>
      <c r="J86" s="35"/>
    </row>
    <row r="87" spans="1:10" ht="15.75">
      <c r="A87" s="17" t="s">
        <v>81</v>
      </c>
      <c r="B87" s="55">
        <v>0</v>
      </c>
      <c r="C87" s="55">
        <v>0</v>
      </c>
      <c r="D87" s="55">
        <v>0</v>
      </c>
      <c r="E87" s="24">
        <v>1.4537768619370033</v>
      </c>
      <c r="F87" s="55">
        <v>0</v>
      </c>
      <c r="G87" s="55">
        <v>0</v>
      </c>
      <c r="H87" s="55">
        <v>0</v>
      </c>
      <c r="I87" s="55">
        <v>0</v>
      </c>
      <c r="J87" s="32"/>
    </row>
    <row r="88" spans="1:10" ht="15.75">
      <c r="A88" s="17" t="s">
        <v>82</v>
      </c>
      <c r="B88" s="55">
        <v>0</v>
      </c>
      <c r="C88" s="55">
        <v>0</v>
      </c>
      <c r="D88" s="55">
        <v>0</v>
      </c>
      <c r="E88" s="55">
        <v>0</v>
      </c>
      <c r="F88" s="55">
        <v>1.4388907856375632</v>
      </c>
      <c r="G88" s="55">
        <v>0</v>
      </c>
      <c r="H88" s="55">
        <v>0</v>
      </c>
      <c r="I88" s="55">
        <v>0</v>
      </c>
      <c r="J88" s="35"/>
    </row>
    <row r="89" spans="1:10" ht="15.75">
      <c r="A89" s="17" t="s">
        <v>83</v>
      </c>
      <c r="B89" s="55">
        <v>0</v>
      </c>
      <c r="C89" s="55">
        <v>0</v>
      </c>
      <c r="D89" s="55">
        <v>0</v>
      </c>
      <c r="E89" s="55">
        <v>0</v>
      </c>
      <c r="F89" s="55">
        <v>0</v>
      </c>
      <c r="G89" s="24">
        <v>1.4624733567995007</v>
      </c>
      <c r="H89" s="55">
        <v>1.646489559558962</v>
      </c>
      <c r="I89" s="55">
        <v>0</v>
      </c>
      <c r="J89" s="32"/>
    </row>
    <row r="90" spans="1:10" ht="15.75">
      <c r="A90" s="17" t="s">
        <v>84</v>
      </c>
      <c r="B90" s="55">
        <v>0</v>
      </c>
      <c r="C90" s="55">
        <v>0</v>
      </c>
      <c r="D90" s="55">
        <v>0</v>
      </c>
      <c r="E90" s="55">
        <v>0</v>
      </c>
      <c r="F90" s="55">
        <v>0</v>
      </c>
      <c r="G90" s="55">
        <v>1.6050851588285264</v>
      </c>
      <c r="H90" s="55">
        <v>0</v>
      </c>
      <c r="I90" s="55">
        <v>0</v>
      </c>
      <c r="J90" s="35"/>
    </row>
    <row r="91" spans="1:10" ht="15.75">
      <c r="A91" s="17" t="s">
        <v>85</v>
      </c>
      <c r="B91" s="55">
        <v>0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24">
        <v>1.8408906414017712</v>
      </c>
      <c r="J91" s="32"/>
    </row>
    <row r="92" spans="1:10" ht="15.75">
      <c r="A92" s="41" t="s">
        <v>86</v>
      </c>
      <c r="B92" s="56">
        <v>0</v>
      </c>
      <c r="C92" s="56">
        <v>0</v>
      </c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56">
        <v>1.9041081997316196</v>
      </c>
      <c r="J92" s="39"/>
    </row>
    <row r="93" ht="15.75">
      <c r="A93" s="49" t="s">
        <v>87</v>
      </c>
    </row>
    <row r="96" ht="14.25">
      <c r="B96" s="51"/>
    </row>
    <row r="97" ht="14.25">
      <c r="F97" s="52"/>
    </row>
    <row r="98" ht="14.25"/>
    <row r="99" spans="6:7" ht="14.25">
      <c r="F99" s="53"/>
      <c r="G99" s="54"/>
    </row>
  </sheetData>
  <sheetProtection/>
  <mergeCells count="6">
    <mergeCell ref="A76:J76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2014-01-31T19:01:55Z</cp:lastPrinted>
  <dcterms:created xsi:type="dcterms:W3CDTF">2012-11-28T17:54:39Z</dcterms:created>
  <dcterms:modified xsi:type="dcterms:W3CDTF">2014-06-11T21:44:49Z</dcterms:modified>
  <cp:category/>
  <cp:version/>
  <cp:contentType/>
  <cp:contentStatus/>
</cp:coreProperties>
</file>