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<sst xmlns="http://schemas.openxmlformats.org/spreadsheetml/2006/main" count="98" uniqueCount="98">
  <si>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</si>
  <si>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</si>
  <si>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</si>
  <si>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</si>
  <si>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</si>
  <si>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</si>
  <si>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</si>
  <si>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</si>
  <si>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</si>
  <si>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</si>
  <si>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</si>
  <si>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</si>
  <si>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</si>
  <si>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</si>
  <si>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</si>
  <si>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</si>
  <si>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</si>
  <si>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</si>
  <si>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</si>
  <si>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</si>
  <si>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</si>
  <si>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</si>
  <si>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</si>
  <si>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</si>
  <si>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</si>
  <si>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</si>
  <si>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</si>
  <si>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</si>
  <si>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</si>
  <si>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</si>
  <si>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</si>
  <si>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</si>
  <si>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</si>
  <si>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</si>
  <si>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</si>
  <si>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</si>
  <si>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</si>
  <si>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</si>
  <si>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</si>
  <si>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</si>
  <si>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</si>
  <si>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</si>
  <si>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</si>
  <si>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</si>
  <si>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</si>
  <si>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</si>
  <si>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</si>
  <si>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</si>
  <si>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</si>
  <si>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</si>
  <si>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</si>
  <si>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</si>
  <si>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</si>
  <si>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</si>
  <si>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</si>
  <si>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</si>
  <si>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</si>
  <si>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</si>
  <si>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</si>
  <si>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</si>
  <si>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</si>
  <si>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</si>
  <si>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</si>
  <si>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</si>
  <si>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</si>
  <si>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</si>
  <si>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</si>
  <si>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</si>
  <si>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</si>
  <si>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</si>
  <si>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</si>
  <si>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</si>
  <si>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</si>
  <si>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</si>
  <si>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</si>
  <si>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</si>
  <si>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</si>
  <si>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</si>
  <si>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</si>
  <si>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</si>
  <si>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</si>
  <si>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</si>
  <si>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</si>
  <si>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</si>
  <si>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</si>
  <si>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</si>
  <si>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</si>
  <si>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</si>
  <si>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</si>
  <si>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</si>
  <si>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</si>
  <si>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</si>
  <si>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</si>
  <si>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</si>
  <si>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</si>
  <si>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</si>
  <si>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</si>
  <si>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05/06/14 - VENCIMENTO 13/06/14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</si>
</sst>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489010</v>
      </c>
      <c r="C7" s="10">
        <f aca="true" t="shared" si="0" ref="C7:I7">C8+C20+C24</f>
        <v>354028</v>
      </c>
      <c r="D7" s="10">
        <f t="shared" si="0"/>
        <v>459307</v>
      </c>
      <c r="E7" s="10">
        <f t="shared" si="0"/>
        <v>628109</v>
      </c>
      <c r="F7" s="10">
        <f t="shared" si="0"/>
        <v>426701</v>
      </c>
      <c r="G7" s="10">
        <f t="shared" si="0"/>
        <v>705865</v>
      </c>
      <c r="H7" s="10">
        <f t="shared" si="0"/>
        <v>379604</v>
      </c>
      <c r="I7" s="10">
        <f t="shared" si="0"/>
        <v>256827</v>
      </c>
      <c r="J7" s="10">
        <f>+J8+J20+J24</f>
        <v>3699451</v>
      </c>
      <c r="L7" s="42"/>
    </row>
    <row r="8" spans="1:10" ht="15.75">
      <c r="A8" s="11" t="s">
        <v>96</v>
      </c>
      <c r="B8" s="12">
        <f>+B9+B12+B16</f>
        <v>266967</v>
      </c>
      <c r="C8" s="12">
        <f aca="true" t="shared" si="1" ref="C8:I8">+C9+C12+C16</f>
        <v>196138</v>
      </c>
      <c r="D8" s="12">
        <f t="shared" si="1"/>
        <v>262144</v>
      </c>
      <c r="E8" s="12">
        <f t="shared" si="1"/>
        <v>336312</v>
      </c>
      <c r="F8" s="12">
        <f t="shared" si="1"/>
        <v>232323</v>
      </c>
      <c r="G8" s="12">
        <f t="shared" si="1"/>
        <v>395715</v>
      </c>
      <c r="H8" s="12">
        <f t="shared" si="1"/>
        <v>200529</v>
      </c>
      <c r="I8" s="12">
        <f t="shared" si="1"/>
        <v>154992</v>
      </c>
      <c r="J8" s="12">
        <f>SUM(B8:I8)</f>
        <v>2045120</v>
      </c>
    </row>
    <row r="9" spans="1:10" ht="15.75">
      <c r="A9" s="13" t="s">
        <v>22</v>
      </c>
      <c r="B9" s="14">
        <v>31182</v>
      </c>
      <c r="C9" s="14">
        <v>31239</v>
      </c>
      <c r="D9" s="14">
        <v>29857</v>
      </c>
      <c r="E9" s="14">
        <v>36233</v>
      </c>
      <c r="F9" s="14">
        <v>33237</v>
      </c>
      <c r="G9" s="14">
        <v>41379</v>
      </c>
      <c r="H9" s="14">
        <v>18779</v>
      </c>
      <c r="I9" s="14">
        <v>22386</v>
      </c>
      <c r="J9" s="12">
        <f aca="true" t="shared" si="2" ref="J9:J19">SUM(B9:I9)</f>
        <v>244292</v>
      </c>
    </row>
    <row r="10" spans="1:10" ht="15.75">
      <c r="A10" s="15" t="s">
        <v>23</v>
      </c>
      <c r="B10" s="14">
        <f>+B9-B11</f>
        <v>31182</v>
      </c>
      <c r="C10" s="14">
        <f aca="true" t="shared" si="3" ref="C10:I10">+C9-C11</f>
        <v>31239</v>
      </c>
      <c r="D10" s="14">
        <f t="shared" si="3"/>
        <v>29857</v>
      </c>
      <c r="E10" s="14">
        <f t="shared" si="3"/>
        <v>36233</v>
      </c>
      <c r="F10" s="14">
        <f t="shared" si="3"/>
        <v>33237</v>
      </c>
      <c r="G10" s="14">
        <f t="shared" si="3"/>
        <v>41379</v>
      </c>
      <c r="H10" s="14">
        <f t="shared" si="3"/>
        <v>18779</v>
      </c>
      <c r="I10" s="14">
        <f t="shared" si="3"/>
        <v>22386</v>
      </c>
      <c r="J10" s="12">
        <f t="shared" si="2"/>
        <v>244292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229249</v>
      </c>
      <c r="C12" s="14">
        <f aca="true" t="shared" si="4" ref="C12:I12">C13+C14+C15</f>
        <v>159899</v>
      </c>
      <c r="D12" s="14">
        <f t="shared" si="4"/>
        <v>226948</v>
      </c>
      <c r="E12" s="14">
        <f t="shared" si="4"/>
        <v>295078</v>
      </c>
      <c r="F12" s="14">
        <f t="shared" si="4"/>
        <v>193311</v>
      </c>
      <c r="G12" s="14">
        <f t="shared" si="4"/>
        <v>345964</v>
      </c>
      <c r="H12" s="14">
        <f t="shared" si="4"/>
        <v>177199</v>
      </c>
      <c r="I12" s="14">
        <f t="shared" si="4"/>
        <v>130017</v>
      </c>
      <c r="J12" s="12">
        <f t="shared" si="2"/>
        <v>1757665</v>
      </c>
    </row>
    <row r="13" spans="1:10" ht="15.75">
      <c r="A13" s="15" t="s">
        <v>25</v>
      </c>
      <c r="B13" s="14">
        <v>99394</v>
      </c>
      <c r="C13" s="14">
        <v>71399</v>
      </c>
      <c r="D13" s="14">
        <v>101056</v>
      </c>
      <c r="E13" s="14">
        <v>132740</v>
      </c>
      <c r="F13" s="14">
        <v>89728</v>
      </c>
      <c r="G13" s="14">
        <v>156899</v>
      </c>
      <c r="H13" s="14">
        <v>79531</v>
      </c>
      <c r="I13" s="14">
        <v>58231</v>
      </c>
      <c r="J13" s="12">
        <f t="shared" si="2"/>
        <v>788978</v>
      </c>
    </row>
    <row r="14" spans="1:10" ht="15.75">
      <c r="A14" s="15" t="s">
        <v>26</v>
      </c>
      <c r="B14" s="14">
        <v>104598</v>
      </c>
      <c r="C14" s="14">
        <v>68802</v>
      </c>
      <c r="D14" s="14">
        <v>102731</v>
      </c>
      <c r="E14" s="14">
        <v>129953</v>
      </c>
      <c r="F14" s="14">
        <v>82833</v>
      </c>
      <c r="G14" s="14">
        <v>152918</v>
      </c>
      <c r="H14" s="14">
        <v>78802</v>
      </c>
      <c r="I14" s="14">
        <v>60249</v>
      </c>
      <c r="J14" s="12">
        <f t="shared" si="2"/>
        <v>780886</v>
      </c>
    </row>
    <row r="15" spans="1:10" ht="15.75">
      <c r="A15" s="15" t="s">
        <v>27</v>
      </c>
      <c r="B15" s="14">
        <v>25257</v>
      </c>
      <c r="C15" s="14">
        <v>19698</v>
      </c>
      <c r="D15" s="14">
        <v>23161</v>
      </c>
      <c r="E15" s="14">
        <v>32385</v>
      </c>
      <c r="F15" s="14">
        <v>20750</v>
      </c>
      <c r="G15" s="14">
        <v>36147</v>
      </c>
      <c r="H15" s="14">
        <v>18866</v>
      </c>
      <c r="I15" s="14">
        <v>11537</v>
      </c>
      <c r="J15" s="12">
        <f t="shared" si="2"/>
        <v>187801</v>
      </c>
    </row>
    <row r="16" spans="1:10" ht="15.75">
      <c r="A16" s="16" t="s">
        <v>95</v>
      </c>
      <c r="B16" s="14">
        <f>B17+B18+B19</f>
        <v>6536</v>
      </c>
      <c r="C16" s="14">
        <f aca="true" t="shared" si="5" ref="C16:I16">C17+C18+C19</f>
        <v>5000</v>
      </c>
      <c r="D16" s="14">
        <f t="shared" si="5"/>
        <v>5339</v>
      </c>
      <c r="E16" s="14">
        <f t="shared" si="5"/>
        <v>5001</v>
      </c>
      <c r="F16" s="14">
        <f t="shared" si="5"/>
        <v>5775</v>
      </c>
      <c r="G16" s="14">
        <f t="shared" si="5"/>
        <v>8372</v>
      </c>
      <c r="H16" s="14">
        <f t="shared" si="5"/>
        <v>4551</v>
      </c>
      <c r="I16" s="14">
        <f t="shared" si="5"/>
        <v>2589</v>
      </c>
      <c r="J16" s="12">
        <f t="shared" si="2"/>
        <v>43163</v>
      </c>
    </row>
    <row r="17" spans="1:10" ht="15.75">
      <c r="A17" s="15" t="s">
        <v>92</v>
      </c>
      <c r="B17" s="14">
        <v>2420</v>
      </c>
      <c r="C17" s="14">
        <v>1929</v>
      </c>
      <c r="D17" s="14">
        <v>2024</v>
      </c>
      <c r="E17" s="14">
        <v>1842</v>
      </c>
      <c r="F17" s="14">
        <v>2400</v>
      </c>
      <c r="G17" s="14">
        <v>3403</v>
      </c>
      <c r="H17" s="14">
        <v>1962</v>
      </c>
      <c r="I17" s="14">
        <v>1173</v>
      </c>
      <c r="J17" s="12">
        <f t="shared" si="2"/>
        <v>17153</v>
      </c>
    </row>
    <row r="18" spans="1:10" ht="15.75">
      <c r="A18" s="15" t="s">
        <v>93</v>
      </c>
      <c r="B18" s="14">
        <v>133</v>
      </c>
      <c r="C18" s="14">
        <v>138</v>
      </c>
      <c r="D18" s="14">
        <v>156</v>
      </c>
      <c r="E18" s="14">
        <v>123</v>
      </c>
      <c r="F18" s="14">
        <v>183</v>
      </c>
      <c r="G18" s="14">
        <v>277</v>
      </c>
      <c r="H18" s="14">
        <v>117</v>
      </c>
      <c r="I18" s="14">
        <v>97</v>
      </c>
      <c r="J18" s="12">
        <f t="shared" si="2"/>
        <v>1224</v>
      </c>
    </row>
    <row r="19" spans="1:10" ht="15.75">
      <c r="A19" s="15" t="s">
        <v>94</v>
      </c>
      <c r="B19" s="14">
        <v>3983</v>
      </c>
      <c r="C19" s="14">
        <v>2933</v>
      </c>
      <c r="D19" s="14">
        <v>3159</v>
      </c>
      <c r="E19" s="14">
        <v>3036</v>
      </c>
      <c r="F19" s="14">
        <v>3192</v>
      </c>
      <c r="G19" s="14">
        <v>4692</v>
      </c>
      <c r="H19" s="14">
        <v>2472</v>
      </c>
      <c r="I19" s="14">
        <v>1319</v>
      </c>
      <c r="J19" s="12">
        <f t="shared" si="2"/>
        <v>24786</v>
      </c>
    </row>
    <row r="20" spans="1:10" ht="15.75">
      <c r="A20" s="17" t="s">
        <v>28</v>
      </c>
      <c r="B20" s="18">
        <f>B21+B22+B23</f>
        <v>164199</v>
      </c>
      <c r="C20" s="18">
        <f aca="true" t="shared" si="6" ref="C20:I20">C21+C22+C23</f>
        <v>114094</v>
      </c>
      <c r="D20" s="18">
        <f t="shared" si="6"/>
        <v>133150</v>
      </c>
      <c r="E20" s="18">
        <f t="shared" si="6"/>
        <v>202411</v>
      </c>
      <c r="F20" s="18">
        <f t="shared" si="6"/>
        <v>139239</v>
      </c>
      <c r="G20" s="18">
        <f t="shared" si="6"/>
        <v>232540</v>
      </c>
      <c r="H20" s="18">
        <f t="shared" si="6"/>
        <v>143771</v>
      </c>
      <c r="I20" s="18">
        <f t="shared" si="6"/>
        <v>83959</v>
      </c>
      <c r="J20" s="12">
        <f aca="true" t="shared" si="7" ref="J20:J26">SUM(B20:I20)</f>
        <v>1213363</v>
      </c>
    </row>
    <row r="21" spans="1:10" ht="18.75" customHeight="1">
      <c r="A21" s="13" t="s">
        <v>29</v>
      </c>
      <c r="B21" s="14">
        <v>79114</v>
      </c>
      <c r="C21" s="14">
        <v>57516</v>
      </c>
      <c r="D21" s="14">
        <v>66491</v>
      </c>
      <c r="E21" s="14">
        <v>100010</v>
      </c>
      <c r="F21" s="14">
        <v>72072</v>
      </c>
      <c r="G21" s="14">
        <v>117627</v>
      </c>
      <c r="H21" s="14">
        <v>72003</v>
      </c>
      <c r="I21" s="14">
        <v>42649</v>
      </c>
      <c r="J21" s="12">
        <f t="shared" si="7"/>
        <v>607482</v>
      </c>
    </row>
    <row r="22" spans="1:10" ht="18.75" customHeight="1">
      <c r="A22" s="13" t="s">
        <v>30</v>
      </c>
      <c r="B22" s="14">
        <v>69577</v>
      </c>
      <c r="C22" s="14">
        <v>45338</v>
      </c>
      <c r="D22" s="14">
        <v>54190</v>
      </c>
      <c r="E22" s="14">
        <v>82397</v>
      </c>
      <c r="F22" s="14">
        <v>55114</v>
      </c>
      <c r="G22" s="14">
        <v>94527</v>
      </c>
      <c r="H22" s="14">
        <v>59770</v>
      </c>
      <c r="I22" s="14">
        <v>35261</v>
      </c>
      <c r="J22" s="12">
        <f t="shared" si="7"/>
        <v>496174</v>
      </c>
    </row>
    <row r="23" spans="1:10" ht="18.75" customHeight="1">
      <c r="A23" s="13" t="s">
        <v>31</v>
      </c>
      <c r="B23" s="14">
        <v>15508</v>
      </c>
      <c r="C23" s="14">
        <v>11240</v>
      </c>
      <c r="D23" s="14">
        <v>12469</v>
      </c>
      <c r="E23" s="14">
        <v>20004</v>
      </c>
      <c r="F23" s="14">
        <v>12053</v>
      </c>
      <c r="G23" s="14">
        <v>20386</v>
      </c>
      <c r="H23" s="14">
        <v>11998</v>
      </c>
      <c r="I23" s="14">
        <v>6049</v>
      </c>
      <c r="J23" s="12">
        <f t="shared" si="7"/>
        <v>109707</v>
      </c>
    </row>
    <row r="24" spans="1:10" ht="18.75" customHeight="1">
      <c r="A24" s="17" t="s">
        <v>32</v>
      </c>
      <c r="B24" s="14">
        <f>B25+B26</f>
        <v>57844</v>
      </c>
      <c r="C24" s="14">
        <f aca="true" t="shared" si="8" ref="C24:I24">C25+C26</f>
        <v>43796</v>
      </c>
      <c r="D24" s="14">
        <f t="shared" si="8"/>
        <v>64013</v>
      </c>
      <c r="E24" s="14">
        <f t="shared" si="8"/>
        <v>89386</v>
      </c>
      <c r="F24" s="14">
        <f t="shared" si="8"/>
        <v>55139</v>
      </c>
      <c r="G24" s="14">
        <f t="shared" si="8"/>
        <v>77610</v>
      </c>
      <c r="H24" s="14">
        <f t="shared" si="8"/>
        <v>35304</v>
      </c>
      <c r="I24" s="14">
        <f t="shared" si="8"/>
        <v>17876</v>
      </c>
      <c r="J24" s="12">
        <f t="shared" si="7"/>
        <v>440968</v>
      </c>
    </row>
    <row r="25" spans="1:10" ht="18.75" customHeight="1">
      <c r="A25" s="13" t="s">
        <v>33</v>
      </c>
      <c r="B25" s="14">
        <v>37020</v>
      </c>
      <c r="C25" s="14">
        <v>28029</v>
      </c>
      <c r="D25" s="14">
        <v>40968</v>
      </c>
      <c r="E25" s="14">
        <v>57207</v>
      </c>
      <c r="F25" s="14">
        <v>35289</v>
      </c>
      <c r="G25" s="14">
        <v>49670</v>
      </c>
      <c r="H25" s="14">
        <v>22595</v>
      </c>
      <c r="I25" s="14">
        <v>11441</v>
      </c>
      <c r="J25" s="12">
        <f t="shared" si="7"/>
        <v>282219</v>
      </c>
    </row>
    <row r="26" spans="1:10" ht="18.75" customHeight="1">
      <c r="A26" s="13" t="s">
        <v>34</v>
      </c>
      <c r="B26" s="14">
        <v>20824</v>
      </c>
      <c r="C26" s="14">
        <v>15767</v>
      </c>
      <c r="D26" s="14">
        <v>23045</v>
      </c>
      <c r="E26" s="14">
        <v>32179</v>
      </c>
      <c r="F26" s="14">
        <v>19850</v>
      </c>
      <c r="G26" s="14">
        <v>27940</v>
      </c>
      <c r="H26" s="14">
        <v>12709</v>
      </c>
      <c r="I26" s="14">
        <v>6435</v>
      </c>
      <c r="J26" s="12">
        <f t="shared" si="7"/>
        <v>158749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0.956443573751048</v>
      </c>
      <c r="C32" s="23">
        <f aca="true" t="shared" si="9" ref="C32:I32">(((+C$8+C$20)*C$29)+(C$24*C$30))/C$7</f>
        <v>0.9543895737060345</v>
      </c>
      <c r="D32" s="23">
        <f t="shared" si="9"/>
        <v>0.966509711587239</v>
      </c>
      <c r="E32" s="23">
        <f t="shared" si="9"/>
        <v>0.963366418885894</v>
      </c>
      <c r="F32" s="23">
        <f t="shared" si="9"/>
        <v>0.9619571512604845</v>
      </c>
      <c r="G32" s="23">
        <f t="shared" si="9"/>
        <v>0.964398124287222</v>
      </c>
      <c r="H32" s="23">
        <f t="shared" si="9"/>
        <v>0.9080186710361324</v>
      </c>
      <c r="I32" s="23">
        <f t="shared" si="9"/>
        <v>0.9817968659837166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1.4962603267761396</v>
      </c>
      <c r="C35" s="26">
        <f aca="true" t="shared" si="10" ref="C35:I35">C32*C34</f>
        <v>1.4680420422746223</v>
      </c>
      <c r="D35" s="26">
        <f t="shared" si="10"/>
        <v>1.5019560918065693</v>
      </c>
      <c r="E35" s="26">
        <f t="shared" si="10"/>
        <v>1.4963007218135704</v>
      </c>
      <c r="F35" s="26">
        <f t="shared" si="10"/>
        <v>1.4540944298453484</v>
      </c>
      <c r="G35" s="26">
        <f t="shared" si="10"/>
        <v>1.5279923881206747</v>
      </c>
      <c r="H35" s="26">
        <f t="shared" si="10"/>
        <v>1.6485986991332022</v>
      </c>
      <c r="I35" s="26">
        <f t="shared" si="10"/>
        <v>1.8855408811217278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731686.26</v>
      </c>
      <c r="C41" s="29">
        <f aca="true" t="shared" si="13" ref="C41:I41">+C42+C43</f>
        <v>519727.99</v>
      </c>
      <c r="D41" s="29">
        <f t="shared" si="13"/>
        <v>689858.95</v>
      </c>
      <c r="E41" s="29">
        <f t="shared" si="13"/>
        <v>939839.95</v>
      </c>
      <c r="F41" s="29">
        <f t="shared" si="13"/>
        <v>620463.55</v>
      </c>
      <c r="G41" s="29">
        <f t="shared" si="13"/>
        <v>1078556.35</v>
      </c>
      <c r="H41" s="29">
        <f t="shared" si="13"/>
        <v>625814.66</v>
      </c>
      <c r="I41" s="29">
        <f t="shared" si="13"/>
        <v>484257.81</v>
      </c>
      <c r="J41" s="29">
        <f t="shared" si="12"/>
        <v>5690205.5200000005</v>
      </c>
      <c r="L41" s="43"/>
      <c r="M41" s="43"/>
    </row>
    <row r="42" spans="1:10" ht="15.75">
      <c r="A42" s="17" t="s">
        <v>72</v>
      </c>
      <c r="B42" s="30">
        <f>ROUND(+B7*B35,2)</f>
        <v>731686.26</v>
      </c>
      <c r="C42" s="30">
        <f aca="true" t="shared" si="14" ref="C42:I42">ROUND(+C7*C35,2)</f>
        <v>519727.99</v>
      </c>
      <c r="D42" s="30">
        <f t="shared" si="14"/>
        <v>689858.95</v>
      </c>
      <c r="E42" s="30">
        <f t="shared" si="14"/>
        <v>939839.95</v>
      </c>
      <c r="F42" s="30">
        <f t="shared" si="14"/>
        <v>620463.55</v>
      </c>
      <c r="G42" s="30">
        <f t="shared" si="14"/>
        <v>1078556.35</v>
      </c>
      <c r="H42" s="30">
        <f t="shared" si="14"/>
        <v>625814.66</v>
      </c>
      <c r="I42" s="30">
        <f t="shared" si="14"/>
        <v>484257.81</v>
      </c>
      <c r="J42" s="30">
        <f>SUM(B42:I42)</f>
        <v>5690205.5200000005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-93546</v>
      </c>
      <c r="C45" s="31">
        <f t="shared" si="16"/>
        <v>-93717</v>
      </c>
      <c r="D45" s="31">
        <f t="shared" si="16"/>
        <v>-89571</v>
      </c>
      <c r="E45" s="31">
        <f t="shared" si="16"/>
        <v>-108699</v>
      </c>
      <c r="F45" s="31">
        <f t="shared" si="16"/>
        <v>-99711</v>
      </c>
      <c r="G45" s="31">
        <f t="shared" si="16"/>
        <v>-124137</v>
      </c>
      <c r="H45" s="31">
        <f t="shared" si="16"/>
        <v>-56337</v>
      </c>
      <c r="I45" s="31">
        <f t="shared" si="16"/>
        <v>-67158</v>
      </c>
      <c r="J45" s="31">
        <f t="shared" si="16"/>
        <v>-732876</v>
      </c>
      <c r="L45" s="43"/>
    </row>
    <row r="46" spans="1:12" ht="15.75">
      <c r="A46" s="17" t="s">
        <v>42</v>
      </c>
      <c r="B46" s="32">
        <f>B47+B48</f>
        <v>-93546</v>
      </c>
      <c r="C46" s="32">
        <f aca="true" t="shared" si="17" ref="C46:I46">C47+C48</f>
        <v>-93717</v>
      </c>
      <c r="D46" s="32">
        <f t="shared" si="17"/>
        <v>-89571</v>
      </c>
      <c r="E46" s="32">
        <f t="shared" si="17"/>
        <v>-108699</v>
      </c>
      <c r="F46" s="32">
        <f t="shared" si="17"/>
        <v>-99711</v>
      </c>
      <c r="G46" s="32">
        <f t="shared" si="17"/>
        <v>-124137</v>
      </c>
      <c r="H46" s="32">
        <f t="shared" si="17"/>
        <v>-56337</v>
      </c>
      <c r="I46" s="32">
        <f t="shared" si="17"/>
        <v>-67158</v>
      </c>
      <c r="J46" s="31">
        <f t="shared" si="12"/>
        <v>-732876</v>
      </c>
      <c r="L46" s="43"/>
    </row>
    <row r="47" spans="1:12" ht="15.75">
      <c r="A47" s="13" t="s">
        <v>67</v>
      </c>
      <c r="B47" s="20">
        <f aca="true" t="shared" si="18" ref="B47:I47">ROUND(-B9*$D$3,2)</f>
        <v>-93546</v>
      </c>
      <c r="C47" s="20">
        <f t="shared" si="18"/>
        <v>-93717</v>
      </c>
      <c r="D47" s="20">
        <f t="shared" si="18"/>
        <v>-89571</v>
      </c>
      <c r="E47" s="20">
        <f t="shared" si="18"/>
        <v>-108699</v>
      </c>
      <c r="F47" s="20">
        <f t="shared" si="18"/>
        <v>-99711</v>
      </c>
      <c r="G47" s="20">
        <f t="shared" si="18"/>
        <v>-124137</v>
      </c>
      <c r="H47" s="20">
        <f t="shared" si="18"/>
        <v>-56337</v>
      </c>
      <c r="I47" s="20">
        <f t="shared" si="18"/>
        <v>-67158</v>
      </c>
      <c r="J47" s="57">
        <f t="shared" si="12"/>
        <v>-732876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638140.26</v>
      </c>
      <c r="C57" s="35">
        <f t="shared" si="21"/>
        <v>426010.99</v>
      </c>
      <c r="D57" s="35">
        <f t="shared" si="21"/>
        <v>600287.95</v>
      </c>
      <c r="E57" s="35">
        <f t="shared" si="21"/>
        <v>831140.95</v>
      </c>
      <c r="F57" s="35">
        <f t="shared" si="21"/>
        <v>520752.55000000005</v>
      </c>
      <c r="G57" s="35">
        <f t="shared" si="21"/>
        <v>954419.3500000001</v>
      </c>
      <c r="H57" s="35">
        <f t="shared" si="21"/>
        <v>569477.66</v>
      </c>
      <c r="I57" s="35">
        <f t="shared" si="21"/>
        <v>417099.81</v>
      </c>
      <c r="J57" s="35">
        <f>SUM(B57:I57)</f>
        <v>4957329.52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4957329.5200000005</v>
      </c>
      <c r="L60" s="43"/>
    </row>
    <row r="61" spans="1:10" ht="17.25" customHeight="1">
      <c r="A61" s="17" t="s">
        <v>46</v>
      </c>
      <c r="B61" s="45">
        <v>91912.19</v>
      </c>
      <c r="C61" s="45">
        <v>53005.54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144917.73</v>
      </c>
    </row>
    <row r="62" spans="1:10" ht="17.25" customHeight="1">
      <c r="A62" s="17" t="s">
        <v>52</v>
      </c>
      <c r="B62" s="45">
        <v>250079.44</v>
      </c>
      <c r="C62" s="45">
        <v>161573.57</v>
      </c>
      <c r="D62" s="44">
        <v>0</v>
      </c>
      <c r="E62" s="45">
        <v>-90449.83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321203.18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-87090.86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-87090.86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92060.04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92060.04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-17001.92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-17001.92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42641.1</v>
      </c>
      <c r="E66" s="44">
        <v>0</v>
      </c>
      <c r="F66" s="45">
        <v>55647.99</v>
      </c>
      <c r="G66" s="44">
        <v>0</v>
      </c>
      <c r="H66" s="44">
        <v>0</v>
      </c>
      <c r="I66" s="44">
        <v>0</v>
      </c>
      <c r="J66" s="35">
        <f t="shared" si="22"/>
        <v>98289.09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-18853.91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-18853.91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73544.35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73544.35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3868.71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3868.71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102635.28</v>
      </c>
      <c r="G70" s="44">
        <v>0</v>
      </c>
      <c r="H70" s="44">
        <v>0</v>
      </c>
      <c r="I70" s="44">
        <v>0</v>
      </c>
      <c r="J70" s="35">
        <f t="shared" si="22"/>
        <v>102635.28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147766.85</v>
      </c>
      <c r="H71" s="45">
        <v>168001.06</v>
      </c>
      <c r="I71" s="44">
        <v>0</v>
      </c>
      <c r="J71" s="32">
        <f t="shared" si="22"/>
        <v>315767.91000000003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197349.15</v>
      </c>
      <c r="H72" s="44">
        <v>0</v>
      </c>
      <c r="I72" s="44">
        <v>0</v>
      </c>
      <c r="J72" s="35">
        <f t="shared" si="22"/>
        <v>197349.15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104983.09</v>
      </c>
      <c r="J73" s="32">
        <f t="shared" si="22"/>
        <v>104983.09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52492.4</v>
      </c>
      <c r="J74" s="35">
        <f t="shared" si="22"/>
        <v>52492.4</v>
      </c>
    </row>
    <row r="75" spans="1:10" ht="17.25" customHeight="1">
      <c r="A75" s="41" t="s">
        <v>65</v>
      </c>
      <c r="B75" s="39">
        <v>296148.63</v>
      </c>
      <c r="C75" s="39">
        <v>211431.88</v>
      </c>
      <c r="D75" s="39">
        <v>569679.59</v>
      </c>
      <c r="E75" s="39">
        <v>863031.64</v>
      </c>
      <c r="F75" s="39">
        <v>362469.28</v>
      </c>
      <c r="G75" s="39">
        <v>609303.35</v>
      </c>
      <c r="H75" s="39">
        <v>401476.6</v>
      </c>
      <c r="I75" s="39">
        <v>259624.31</v>
      </c>
      <c r="J75" s="39">
        <f>SUM(B75:I75)</f>
        <v>3573165.2800000007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1.5890393509489475</v>
      </c>
      <c r="C79" s="55">
        <v>1.5415571385179163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1.4754098512568905</v>
      </c>
      <c r="C80" s="55">
        <v>1.4382650643531547</v>
      </c>
      <c r="D80" s="55"/>
      <c r="E80" s="55">
        <v>1.5288520855108316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1.4101761513412934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1.4707881108423577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1.7757638337304742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1.6182121638524078</v>
      </c>
      <c r="E84" s="55">
        <v>0</v>
      </c>
      <c r="F84" s="55">
        <v>1.5009648784784344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1.4740931357042795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1.4713448278669174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1.4586333333333334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1.444474874237019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1.4689886531820424</v>
      </c>
      <c r="H89" s="55">
        <v>1.6485986975901203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1.6124415320497363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1.8440108389287309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1.9086785177280885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2014-06-11T21:34:56Z</dcterms:modified>
  <cp:category/>
  <cp:version/>
  <cp:contentType/>
  <cp:contentStatus/>
</cp:coreProperties>
</file>