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<sst xmlns="http://schemas.openxmlformats.org/spreadsheetml/2006/main" count="98" uniqueCount="98">
  <si>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</si>
  <si>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</si>
  <si>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</si>
  <si>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</si>
  <si>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</si>
  <si>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</si>
  <si>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</si>
  <si>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</si>
  <si>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</si>
  <si>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</si>
  <si>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</si>
  <si>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</si>
  <si>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</si>
  <si>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</si>
  <si>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</si>
  <si>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</si>
  <si>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</si>
  <si>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</si>
  <si>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</si>
  <si>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</si>
  <si>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</si>
  <si>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</si>
  <si>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</si>
  <si>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</si>
  <si>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</si>
  <si>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</si>
  <si>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</si>
  <si>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</si>
  <si>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</si>
  <si>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</si>
  <si>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</si>
  <si>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</si>
  <si>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</si>
  <si>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</si>
  <si>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</si>
  <si>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</si>
  <si>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</si>
  <si>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</si>
  <si>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</si>
  <si>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</si>
  <si>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</si>
  <si>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</si>
  <si>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</si>
  <si>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</si>
  <si>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</si>
  <si>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</si>
  <si>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</si>
  <si>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</si>
  <si>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</si>
  <si>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</si>
  <si>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</si>
  <si>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</si>
  <si>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</si>
  <si>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</si>
  <si>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</si>
  <si>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</si>
  <si>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</si>
  <si>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</si>
  <si>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</si>
  <si>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</si>
  <si>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</si>
  <si>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</si>
  <si>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</si>
  <si>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</si>
  <si>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</si>
  <si>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</si>
  <si>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</si>
  <si>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</si>
  <si>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</si>
  <si>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</si>
  <si>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</si>
  <si>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</si>
  <si>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</si>
  <si>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</si>
  <si>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</si>
  <si>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</si>
  <si>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</si>
  <si>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</si>
  <si>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</si>
  <si>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</si>
  <si>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</si>
  <si>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</si>
  <si>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</si>
  <si>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</si>
  <si>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</si>
  <si>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</si>
  <si>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</si>
  <si>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</si>
  <si>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</si>
  <si>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</si>
  <si>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</si>
  <si>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</si>
  <si>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</si>
  <si>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</si>
  <si>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</si>
  <si>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</si>
  <si>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</si>
  <si>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02/06/14 - VENCIMENTO 09/06/14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</si>
</sst>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496925</v>
      </c>
      <c r="C7" s="10">
        <f aca="true" t="shared" si="0" ref="C7:I7">C8+C20+C24</f>
        <v>384259</v>
      </c>
      <c r="D7" s="10">
        <f t="shared" si="0"/>
        <v>569330</v>
      </c>
      <c r="E7" s="10">
        <f t="shared" si="0"/>
        <v>714388</v>
      </c>
      <c r="F7" s="10">
        <f t="shared" si="0"/>
        <v>446770</v>
      </c>
      <c r="G7" s="10">
        <f t="shared" si="0"/>
        <v>716071</v>
      </c>
      <c r="H7" s="10">
        <f t="shared" si="0"/>
        <v>362896</v>
      </c>
      <c r="I7" s="10">
        <f t="shared" si="0"/>
        <v>257765</v>
      </c>
      <c r="J7" s="10">
        <f>+J8+J20+J24</f>
        <v>3948404</v>
      </c>
      <c r="L7" s="42"/>
    </row>
    <row r="8" spans="1:10" ht="15.75">
      <c r="A8" s="11" t="s">
        <v>96</v>
      </c>
      <c r="B8" s="12">
        <f>+B9+B12+B16</f>
        <v>280816</v>
      </c>
      <c r="C8" s="12">
        <f aca="true" t="shared" si="1" ref="C8:I8">+C9+C12+C16</f>
        <v>230233</v>
      </c>
      <c r="D8" s="12">
        <f t="shared" si="1"/>
        <v>363548</v>
      </c>
      <c r="E8" s="12">
        <f t="shared" si="1"/>
        <v>423396</v>
      </c>
      <c r="F8" s="12">
        <f t="shared" si="1"/>
        <v>257945</v>
      </c>
      <c r="G8" s="12">
        <f t="shared" si="1"/>
        <v>422782</v>
      </c>
      <c r="H8" s="12">
        <f t="shared" si="1"/>
        <v>197929</v>
      </c>
      <c r="I8" s="12">
        <f t="shared" si="1"/>
        <v>159239</v>
      </c>
      <c r="J8" s="12">
        <f>SUM(B8:I8)</f>
        <v>2335888</v>
      </c>
    </row>
    <row r="9" spans="1:10" ht="15.75">
      <c r="A9" s="13" t="s">
        <v>22</v>
      </c>
      <c r="B9" s="14">
        <v>40150</v>
      </c>
      <c r="C9" s="14">
        <v>38756</v>
      </c>
      <c r="D9" s="14">
        <v>43618</v>
      </c>
      <c r="E9" s="14">
        <v>51770</v>
      </c>
      <c r="F9" s="14">
        <v>41716</v>
      </c>
      <c r="G9" s="14">
        <v>54308</v>
      </c>
      <c r="H9" s="14">
        <v>24845</v>
      </c>
      <c r="I9" s="14">
        <v>27973</v>
      </c>
      <c r="J9" s="12">
        <f aca="true" t="shared" si="2" ref="J9:J19">SUM(B9:I9)</f>
        <v>323136</v>
      </c>
    </row>
    <row r="10" spans="1:10" ht="15.75">
      <c r="A10" s="15" t="s">
        <v>23</v>
      </c>
      <c r="B10" s="14">
        <f>+B9-B11</f>
        <v>40150</v>
      </c>
      <c r="C10" s="14">
        <f aca="true" t="shared" si="3" ref="C10:I10">+C9-C11</f>
        <v>38756</v>
      </c>
      <c r="D10" s="14">
        <f t="shared" si="3"/>
        <v>43618</v>
      </c>
      <c r="E10" s="14">
        <f t="shared" si="3"/>
        <v>51770</v>
      </c>
      <c r="F10" s="14">
        <f t="shared" si="3"/>
        <v>41716</v>
      </c>
      <c r="G10" s="14">
        <f t="shared" si="3"/>
        <v>54308</v>
      </c>
      <c r="H10" s="14">
        <f t="shared" si="3"/>
        <v>24845</v>
      </c>
      <c r="I10" s="14">
        <f t="shared" si="3"/>
        <v>27973</v>
      </c>
      <c r="J10" s="12">
        <f t="shared" si="2"/>
        <v>323136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233673</v>
      </c>
      <c r="C12" s="14">
        <f aca="true" t="shared" si="4" ref="C12:I12">C13+C14+C15</f>
        <v>185888</v>
      </c>
      <c r="D12" s="14">
        <f t="shared" si="4"/>
        <v>312655</v>
      </c>
      <c r="E12" s="14">
        <f t="shared" si="4"/>
        <v>361218</v>
      </c>
      <c r="F12" s="14">
        <f t="shared" si="4"/>
        <v>209956</v>
      </c>
      <c r="G12" s="14">
        <f t="shared" si="4"/>
        <v>359864</v>
      </c>
      <c r="H12" s="14">
        <f t="shared" si="4"/>
        <v>168838</v>
      </c>
      <c r="I12" s="14">
        <f t="shared" si="4"/>
        <v>128798</v>
      </c>
      <c r="J12" s="12">
        <f t="shared" si="2"/>
        <v>1960890</v>
      </c>
    </row>
    <row r="13" spans="1:10" ht="15.75">
      <c r="A13" s="15" t="s">
        <v>25</v>
      </c>
      <c r="B13" s="14">
        <v>102026</v>
      </c>
      <c r="C13" s="14">
        <v>83202</v>
      </c>
      <c r="D13" s="14">
        <v>138994</v>
      </c>
      <c r="E13" s="14">
        <v>162068</v>
      </c>
      <c r="F13" s="14">
        <v>97507</v>
      </c>
      <c r="G13" s="14">
        <v>165302</v>
      </c>
      <c r="H13" s="14">
        <v>76579</v>
      </c>
      <c r="I13" s="14">
        <v>58186</v>
      </c>
      <c r="J13" s="12">
        <f t="shared" si="2"/>
        <v>883864</v>
      </c>
    </row>
    <row r="14" spans="1:10" ht="15.75">
      <c r="A14" s="15" t="s">
        <v>26</v>
      </c>
      <c r="B14" s="14">
        <v>106656</v>
      </c>
      <c r="C14" s="14">
        <v>80471</v>
      </c>
      <c r="D14" s="14">
        <v>142841</v>
      </c>
      <c r="E14" s="14">
        <v>159977</v>
      </c>
      <c r="F14" s="14">
        <v>90170</v>
      </c>
      <c r="G14" s="14">
        <v>159930</v>
      </c>
      <c r="H14" s="14">
        <v>75095</v>
      </c>
      <c r="I14" s="14">
        <v>59579</v>
      </c>
      <c r="J14" s="12">
        <f t="shared" si="2"/>
        <v>874719</v>
      </c>
    </row>
    <row r="15" spans="1:10" ht="15.75">
      <c r="A15" s="15" t="s">
        <v>27</v>
      </c>
      <c r="B15" s="14">
        <v>24991</v>
      </c>
      <c r="C15" s="14">
        <v>22215</v>
      </c>
      <c r="D15" s="14">
        <v>30820</v>
      </c>
      <c r="E15" s="14">
        <v>39173</v>
      </c>
      <c r="F15" s="14">
        <v>22279</v>
      </c>
      <c r="G15" s="14">
        <v>34632</v>
      </c>
      <c r="H15" s="14">
        <v>17164</v>
      </c>
      <c r="I15" s="14">
        <v>11033</v>
      </c>
      <c r="J15" s="12">
        <f t="shared" si="2"/>
        <v>202307</v>
      </c>
    </row>
    <row r="16" spans="1:10" ht="15.75">
      <c r="A16" s="16" t="s">
        <v>95</v>
      </c>
      <c r="B16" s="14">
        <f>B17+B18+B19</f>
        <v>6993</v>
      </c>
      <c r="C16" s="14">
        <f aca="true" t="shared" si="5" ref="C16:I16">C17+C18+C19</f>
        <v>5589</v>
      </c>
      <c r="D16" s="14">
        <f t="shared" si="5"/>
        <v>7275</v>
      </c>
      <c r="E16" s="14">
        <f t="shared" si="5"/>
        <v>10408</v>
      </c>
      <c r="F16" s="14">
        <f t="shared" si="5"/>
        <v>6273</v>
      </c>
      <c r="G16" s="14">
        <f t="shared" si="5"/>
        <v>8610</v>
      </c>
      <c r="H16" s="14">
        <f t="shared" si="5"/>
        <v>4246</v>
      </c>
      <c r="I16" s="14">
        <f t="shared" si="5"/>
        <v>2468</v>
      </c>
      <c r="J16" s="12">
        <f t="shared" si="2"/>
        <v>51862</v>
      </c>
    </row>
    <row r="17" spans="1:10" ht="15.75">
      <c r="A17" s="15" t="s">
        <v>92</v>
      </c>
      <c r="B17" s="14">
        <v>2499</v>
      </c>
      <c r="C17" s="14">
        <v>2104</v>
      </c>
      <c r="D17" s="14">
        <v>2568</v>
      </c>
      <c r="E17" s="14">
        <v>3796</v>
      </c>
      <c r="F17" s="14">
        <v>2498</v>
      </c>
      <c r="G17" s="14">
        <v>3485</v>
      </c>
      <c r="H17" s="14">
        <v>1794</v>
      </c>
      <c r="I17" s="14">
        <v>1108</v>
      </c>
      <c r="J17" s="12">
        <f t="shared" si="2"/>
        <v>19852</v>
      </c>
    </row>
    <row r="18" spans="1:10" ht="15.75">
      <c r="A18" s="15" t="s">
        <v>93</v>
      </c>
      <c r="B18" s="14">
        <v>135</v>
      </c>
      <c r="C18" s="14">
        <v>131</v>
      </c>
      <c r="D18" s="14">
        <v>197</v>
      </c>
      <c r="E18" s="14">
        <v>272</v>
      </c>
      <c r="F18" s="14">
        <v>165</v>
      </c>
      <c r="G18" s="14">
        <v>240</v>
      </c>
      <c r="H18" s="14">
        <v>119</v>
      </c>
      <c r="I18" s="14">
        <v>82</v>
      </c>
      <c r="J18" s="12">
        <f t="shared" si="2"/>
        <v>1341</v>
      </c>
    </row>
    <row r="19" spans="1:10" ht="15.75">
      <c r="A19" s="15" t="s">
        <v>94</v>
      </c>
      <c r="B19" s="14">
        <v>4359</v>
      </c>
      <c r="C19" s="14">
        <v>3354</v>
      </c>
      <c r="D19" s="14">
        <v>4510</v>
      </c>
      <c r="E19" s="14">
        <v>6340</v>
      </c>
      <c r="F19" s="14">
        <v>3610</v>
      </c>
      <c r="G19" s="14">
        <v>4885</v>
      </c>
      <c r="H19" s="14">
        <v>2333</v>
      </c>
      <c r="I19" s="14">
        <v>1278</v>
      </c>
      <c r="J19" s="12">
        <f t="shared" si="2"/>
        <v>30669</v>
      </c>
    </row>
    <row r="20" spans="1:10" ht="15.75">
      <c r="A20" s="17" t="s">
        <v>28</v>
      </c>
      <c r="B20" s="18">
        <f>B21+B22+B23</f>
        <v>159716</v>
      </c>
      <c r="C20" s="18">
        <f aca="true" t="shared" si="6" ref="C20:I20">C21+C22+C23</f>
        <v>105819</v>
      </c>
      <c r="D20" s="18">
        <f t="shared" si="6"/>
        <v>131856</v>
      </c>
      <c r="E20" s="18">
        <f t="shared" si="6"/>
        <v>190400</v>
      </c>
      <c r="F20" s="18">
        <f t="shared" si="6"/>
        <v>130945</v>
      </c>
      <c r="G20" s="18">
        <f t="shared" si="6"/>
        <v>215271</v>
      </c>
      <c r="H20" s="18">
        <f t="shared" si="6"/>
        <v>131062</v>
      </c>
      <c r="I20" s="18">
        <f t="shared" si="6"/>
        <v>80985</v>
      </c>
      <c r="J20" s="12">
        <f aca="true" t="shared" si="7" ref="J20:J26">SUM(B20:I20)</f>
        <v>1146054</v>
      </c>
    </row>
    <row r="21" spans="1:10" ht="18.75" customHeight="1">
      <c r="A21" s="13" t="s">
        <v>29</v>
      </c>
      <c r="B21" s="14">
        <v>78028</v>
      </c>
      <c r="C21" s="14">
        <v>55696</v>
      </c>
      <c r="D21" s="14">
        <v>68085</v>
      </c>
      <c r="E21" s="14">
        <v>98617</v>
      </c>
      <c r="F21" s="14">
        <v>70387</v>
      </c>
      <c r="G21" s="14">
        <v>112769</v>
      </c>
      <c r="H21" s="14">
        <v>67214</v>
      </c>
      <c r="I21" s="14">
        <v>41886</v>
      </c>
      <c r="J21" s="12">
        <f t="shared" si="7"/>
        <v>592682</v>
      </c>
    </row>
    <row r="22" spans="1:10" ht="18.75" customHeight="1">
      <c r="A22" s="13" t="s">
        <v>30</v>
      </c>
      <c r="B22" s="14">
        <v>67218</v>
      </c>
      <c r="C22" s="14">
        <v>40120</v>
      </c>
      <c r="D22" s="14">
        <v>51843</v>
      </c>
      <c r="E22" s="14">
        <v>73422</v>
      </c>
      <c r="F22" s="14">
        <v>49437</v>
      </c>
      <c r="G22" s="14">
        <v>84704</v>
      </c>
      <c r="H22" s="14">
        <v>53549</v>
      </c>
      <c r="I22" s="14">
        <v>33533</v>
      </c>
      <c r="J22" s="12">
        <f t="shared" si="7"/>
        <v>453826</v>
      </c>
    </row>
    <row r="23" spans="1:10" ht="18.75" customHeight="1">
      <c r="A23" s="13" t="s">
        <v>31</v>
      </c>
      <c r="B23" s="14">
        <v>14470</v>
      </c>
      <c r="C23" s="14">
        <v>10003</v>
      </c>
      <c r="D23" s="14">
        <v>11928</v>
      </c>
      <c r="E23" s="14">
        <v>18361</v>
      </c>
      <c r="F23" s="14">
        <v>11121</v>
      </c>
      <c r="G23" s="14">
        <v>17798</v>
      </c>
      <c r="H23" s="14">
        <v>10299</v>
      </c>
      <c r="I23" s="14">
        <v>5566</v>
      </c>
      <c r="J23" s="12">
        <f t="shared" si="7"/>
        <v>99546</v>
      </c>
    </row>
    <row r="24" spans="1:10" ht="18.75" customHeight="1">
      <c r="A24" s="17" t="s">
        <v>32</v>
      </c>
      <c r="B24" s="14">
        <f>B25+B26</f>
        <v>56393</v>
      </c>
      <c r="C24" s="14">
        <f aca="true" t="shared" si="8" ref="C24:I24">C25+C26</f>
        <v>48207</v>
      </c>
      <c r="D24" s="14">
        <f t="shared" si="8"/>
        <v>73926</v>
      </c>
      <c r="E24" s="14">
        <f t="shared" si="8"/>
        <v>100592</v>
      </c>
      <c r="F24" s="14">
        <f t="shared" si="8"/>
        <v>57880</v>
      </c>
      <c r="G24" s="14">
        <f t="shared" si="8"/>
        <v>78018</v>
      </c>
      <c r="H24" s="14">
        <f t="shared" si="8"/>
        <v>33905</v>
      </c>
      <c r="I24" s="14">
        <f t="shared" si="8"/>
        <v>17541</v>
      </c>
      <c r="J24" s="12">
        <f t="shared" si="7"/>
        <v>466462</v>
      </c>
    </row>
    <row r="25" spans="1:10" ht="18.75" customHeight="1">
      <c r="A25" s="13" t="s">
        <v>33</v>
      </c>
      <c r="B25" s="14">
        <v>36092</v>
      </c>
      <c r="C25" s="14">
        <v>30852</v>
      </c>
      <c r="D25" s="14">
        <v>47313</v>
      </c>
      <c r="E25" s="14">
        <v>64379</v>
      </c>
      <c r="F25" s="14">
        <v>37043</v>
      </c>
      <c r="G25" s="14">
        <v>49932</v>
      </c>
      <c r="H25" s="14">
        <v>21699</v>
      </c>
      <c r="I25" s="14">
        <v>11226</v>
      </c>
      <c r="J25" s="12">
        <f t="shared" si="7"/>
        <v>298536</v>
      </c>
    </row>
    <row r="26" spans="1:10" ht="18.75" customHeight="1">
      <c r="A26" s="13" t="s">
        <v>34</v>
      </c>
      <c r="B26" s="14">
        <v>20301</v>
      </c>
      <c r="C26" s="14">
        <v>17355</v>
      </c>
      <c r="D26" s="14">
        <v>26613</v>
      </c>
      <c r="E26" s="14">
        <v>36213</v>
      </c>
      <c r="F26" s="14">
        <v>20837</v>
      </c>
      <c r="G26" s="14">
        <v>28086</v>
      </c>
      <c r="H26" s="14">
        <v>12206</v>
      </c>
      <c r="I26" s="14">
        <v>6315</v>
      </c>
      <c r="J26" s="12">
        <f t="shared" si="7"/>
        <v>167926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0.9788</v>
      </c>
      <c r="C29" s="22">
        <v>0.9857</v>
      </c>
      <c r="D29" s="22">
        <v>1</v>
      </c>
      <c r="E29" s="22">
        <v>0.9992</v>
      </c>
      <c r="F29" s="22">
        <v>1</v>
      </c>
      <c r="G29" s="22">
        <v>1</v>
      </c>
      <c r="H29" s="22">
        <v>0.9391</v>
      </c>
      <c r="I29" s="22">
        <v>0.9923</v>
      </c>
      <c r="J29" s="21"/>
    </row>
    <row r="30" spans="1:10" ht="18.75" customHeight="1">
      <c r="A30" s="17" t="s">
        <v>36</v>
      </c>
      <c r="B30" s="23">
        <v>0.7898</v>
      </c>
      <c r="C30" s="23">
        <v>0.7326</v>
      </c>
      <c r="D30" s="23">
        <v>0.7597</v>
      </c>
      <c r="E30" s="23">
        <v>0.7474</v>
      </c>
      <c r="F30" s="23">
        <v>0.7056</v>
      </c>
      <c r="G30" s="23">
        <v>0.6762</v>
      </c>
      <c r="H30" s="23">
        <v>0.6049</v>
      </c>
      <c r="I30" s="24">
        <v>0.8414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0.9573515379584444</v>
      </c>
      <c r="C32" s="23">
        <f aca="true" t="shared" si="9" ref="C32:I32">(((+C$8+C$20)*C$29)+(C$24*C$30))/C$7</f>
        <v>0.9539474796946851</v>
      </c>
      <c r="D32" s="23">
        <f t="shared" si="9"/>
        <v>0.9687976783236437</v>
      </c>
      <c r="E32" s="23">
        <f t="shared" si="9"/>
        <v>0.9637443854040102</v>
      </c>
      <c r="F32" s="23">
        <f t="shared" si="9"/>
        <v>0.9618598563019004</v>
      </c>
      <c r="G32" s="23">
        <f t="shared" si="9"/>
        <v>0.9647210564315549</v>
      </c>
      <c r="H32" s="23">
        <f t="shared" si="9"/>
        <v>0.9078760377628853</v>
      </c>
      <c r="I32" s="23">
        <f t="shared" si="9"/>
        <v>0.9820312012879948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1.4976807459821904</v>
      </c>
      <c r="C35" s="26">
        <f aca="true" t="shared" si="10" ref="C35:I35">C32*C34</f>
        <v>1.4673620132663645</v>
      </c>
      <c r="D35" s="26">
        <f t="shared" si="10"/>
        <v>1.5055115921149425</v>
      </c>
      <c r="E35" s="26">
        <f t="shared" si="10"/>
        <v>1.4968877794095086</v>
      </c>
      <c r="F35" s="26">
        <f t="shared" si="10"/>
        <v>1.4539473587859526</v>
      </c>
      <c r="G35" s="26">
        <f t="shared" si="10"/>
        <v>1.5285040418101556</v>
      </c>
      <c r="H35" s="26">
        <f t="shared" si="10"/>
        <v>1.6483397341622945</v>
      </c>
      <c r="I35" s="26">
        <f t="shared" si="10"/>
        <v>1.8859909220735942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744235</v>
      </c>
      <c r="C41" s="29">
        <f aca="true" t="shared" si="13" ref="C41:I41">+C42+C43</f>
        <v>563847.06</v>
      </c>
      <c r="D41" s="29">
        <f t="shared" si="13"/>
        <v>857132.91</v>
      </c>
      <c r="E41" s="29">
        <f t="shared" si="13"/>
        <v>1069358.67</v>
      </c>
      <c r="F41" s="29">
        <f t="shared" si="13"/>
        <v>649580.06</v>
      </c>
      <c r="G41" s="29">
        <f t="shared" si="13"/>
        <v>1094517.42</v>
      </c>
      <c r="H41" s="29">
        <f t="shared" si="13"/>
        <v>598175.9</v>
      </c>
      <c r="I41" s="29">
        <f t="shared" si="13"/>
        <v>486142.45</v>
      </c>
      <c r="J41" s="29">
        <f t="shared" si="12"/>
        <v>6062989.470000001</v>
      </c>
      <c r="L41" s="43"/>
      <c r="M41" s="43"/>
    </row>
    <row r="42" spans="1:10" ht="15.75">
      <c r="A42" s="17" t="s">
        <v>72</v>
      </c>
      <c r="B42" s="30">
        <f>ROUND(+B7*B35,2)</f>
        <v>744235</v>
      </c>
      <c r="C42" s="30">
        <f aca="true" t="shared" si="14" ref="C42:I42">ROUND(+C7*C35,2)</f>
        <v>563847.06</v>
      </c>
      <c r="D42" s="30">
        <f t="shared" si="14"/>
        <v>857132.91</v>
      </c>
      <c r="E42" s="30">
        <f t="shared" si="14"/>
        <v>1069358.67</v>
      </c>
      <c r="F42" s="30">
        <f t="shared" si="14"/>
        <v>649580.06</v>
      </c>
      <c r="G42" s="30">
        <f t="shared" si="14"/>
        <v>1094517.42</v>
      </c>
      <c r="H42" s="30">
        <f t="shared" si="14"/>
        <v>598175.9</v>
      </c>
      <c r="I42" s="30">
        <f t="shared" si="14"/>
        <v>486142.45</v>
      </c>
      <c r="J42" s="30">
        <f>SUM(B42:I42)</f>
        <v>6062989.470000001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-120450</v>
      </c>
      <c r="C45" s="31">
        <f t="shared" si="16"/>
        <v>-116268</v>
      </c>
      <c r="D45" s="31">
        <f t="shared" si="16"/>
        <v>-130854</v>
      </c>
      <c r="E45" s="31">
        <f t="shared" si="16"/>
        <v>-155310</v>
      </c>
      <c r="F45" s="31">
        <f t="shared" si="16"/>
        <v>-125148</v>
      </c>
      <c r="G45" s="31">
        <f t="shared" si="16"/>
        <v>-162924</v>
      </c>
      <c r="H45" s="31">
        <f t="shared" si="16"/>
        <v>-74535</v>
      </c>
      <c r="I45" s="31">
        <f t="shared" si="16"/>
        <v>-83919</v>
      </c>
      <c r="J45" s="31">
        <f t="shared" si="16"/>
        <v>-969408</v>
      </c>
      <c r="L45" s="43"/>
    </row>
    <row r="46" spans="1:12" ht="15.75">
      <c r="A46" s="17" t="s">
        <v>42</v>
      </c>
      <c r="B46" s="32">
        <f>B47+B48</f>
        <v>-120450</v>
      </c>
      <c r="C46" s="32">
        <f aca="true" t="shared" si="17" ref="C46:I46">C47+C48</f>
        <v>-116268</v>
      </c>
      <c r="D46" s="32">
        <f t="shared" si="17"/>
        <v>-130854</v>
      </c>
      <c r="E46" s="32">
        <f t="shared" si="17"/>
        <v>-155310</v>
      </c>
      <c r="F46" s="32">
        <f t="shared" si="17"/>
        <v>-125148</v>
      </c>
      <c r="G46" s="32">
        <f t="shared" si="17"/>
        <v>-162924</v>
      </c>
      <c r="H46" s="32">
        <f t="shared" si="17"/>
        <v>-74535</v>
      </c>
      <c r="I46" s="32">
        <f t="shared" si="17"/>
        <v>-83919</v>
      </c>
      <c r="J46" s="31">
        <f t="shared" si="12"/>
        <v>-969408</v>
      </c>
      <c r="L46" s="43"/>
    </row>
    <row r="47" spans="1:12" ht="15.75">
      <c r="A47" s="13" t="s">
        <v>67</v>
      </c>
      <c r="B47" s="20">
        <f aca="true" t="shared" si="18" ref="B47:I47">ROUND(-B9*$D$3,2)</f>
        <v>-120450</v>
      </c>
      <c r="C47" s="20">
        <f t="shared" si="18"/>
        <v>-116268</v>
      </c>
      <c r="D47" s="20">
        <f t="shared" si="18"/>
        <v>-130854</v>
      </c>
      <c r="E47" s="20">
        <f t="shared" si="18"/>
        <v>-155310</v>
      </c>
      <c r="F47" s="20">
        <f t="shared" si="18"/>
        <v>-125148</v>
      </c>
      <c r="G47" s="20">
        <f t="shared" si="18"/>
        <v>-162924</v>
      </c>
      <c r="H47" s="20">
        <f t="shared" si="18"/>
        <v>-74535</v>
      </c>
      <c r="I47" s="20">
        <f t="shared" si="18"/>
        <v>-83919</v>
      </c>
      <c r="J47" s="57">
        <f t="shared" si="12"/>
        <v>-969408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0</v>
      </c>
      <c r="C49" s="32">
        <f t="shared" si="20"/>
        <v>0</v>
      </c>
      <c r="D49" s="32">
        <f t="shared" si="20"/>
        <v>0</v>
      </c>
      <c r="E49" s="32">
        <f t="shared" si="20"/>
        <v>0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0</v>
      </c>
      <c r="J49" s="32">
        <f t="shared" si="20"/>
        <v>0</v>
      </c>
      <c r="L49" s="50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623785</v>
      </c>
      <c r="C57" s="35">
        <f t="shared" si="21"/>
        <v>447579.06000000006</v>
      </c>
      <c r="D57" s="35">
        <f t="shared" si="21"/>
        <v>726278.91</v>
      </c>
      <c r="E57" s="35">
        <f t="shared" si="21"/>
        <v>914048.6699999999</v>
      </c>
      <c r="F57" s="35">
        <f t="shared" si="21"/>
        <v>524432.06</v>
      </c>
      <c r="G57" s="35">
        <f t="shared" si="21"/>
        <v>931593.4199999999</v>
      </c>
      <c r="H57" s="35">
        <f t="shared" si="21"/>
        <v>523640.9</v>
      </c>
      <c r="I57" s="35">
        <f t="shared" si="21"/>
        <v>402223.45</v>
      </c>
      <c r="J57" s="35">
        <f>SUM(B57:I57)</f>
        <v>5093581.470000001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5093581.47</v>
      </c>
      <c r="L60" s="43"/>
    </row>
    <row r="61" spans="1:10" ht="17.25" customHeight="1">
      <c r="A61" s="17" t="s">
        <v>46</v>
      </c>
      <c r="B61" s="45">
        <v>122929.42</v>
      </c>
      <c r="C61" s="45">
        <v>115717.31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238646.72999999998</v>
      </c>
    </row>
    <row r="62" spans="1:10" ht="17.25" customHeight="1">
      <c r="A62" s="17" t="s">
        <v>52</v>
      </c>
      <c r="B62" s="45">
        <v>500855.59</v>
      </c>
      <c r="C62" s="45">
        <v>331861.75</v>
      </c>
      <c r="D62" s="44">
        <v>0</v>
      </c>
      <c r="E62" s="45">
        <v>400066.28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1232783.62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285147.09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285147.09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279405.38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279405.38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110983.04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110983.04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50743.4</v>
      </c>
      <c r="E66" s="44">
        <v>0</v>
      </c>
      <c r="F66" s="45">
        <v>93819.64</v>
      </c>
      <c r="G66" s="44">
        <v>0</v>
      </c>
      <c r="H66" s="44">
        <v>0</v>
      </c>
      <c r="I66" s="44">
        <v>0</v>
      </c>
      <c r="J66" s="35">
        <f t="shared" si="22"/>
        <v>144563.04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315773.92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315773.92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171105.16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171105.16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27103.31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27103.31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430612.42</v>
      </c>
      <c r="G70" s="44">
        <v>0</v>
      </c>
      <c r="H70" s="44">
        <v>0</v>
      </c>
      <c r="I70" s="44">
        <v>0</v>
      </c>
      <c r="J70" s="35">
        <f t="shared" si="22"/>
        <v>430612.42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524154.66</v>
      </c>
      <c r="H71" s="45">
        <v>523640.9</v>
      </c>
      <c r="I71" s="44">
        <v>0</v>
      </c>
      <c r="J71" s="32">
        <f t="shared" si="22"/>
        <v>1047795.56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407438.76</v>
      </c>
      <c r="H72" s="44">
        <v>0</v>
      </c>
      <c r="I72" s="44">
        <v>0</v>
      </c>
      <c r="J72" s="35">
        <f t="shared" si="22"/>
        <v>407438.76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144223.02</v>
      </c>
      <c r="J73" s="32">
        <f t="shared" si="22"/>
        <v>144223.02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258000.42</v>
      </c>
      <c r="J74" s="35">
        <f t="shared" si="22"/>
        <v>258000.42</v>
      </c>
    </row>
    <row r="75" spans="1:10" ht="17.25" customHeight="1">
      <c r="A75" s="41" t="s">
        <v>65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f>SUM(B75:I75)</f>
        <v>0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1.5876113247863248</v>
      </c>
      <c r="C79" s="55">
        <v>1.5551726583944157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1.4768104878199964</v>
      </c>
      <c r="C80" s="55">
        <v>1.4375988724188635</v>
      </c>
      <c r="D80" s="55"/>
      <c r="E80" s="55">
        <v>1.529214631398272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1.4094035514309635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1.484470199574603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1.7980788246138377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1.6731556170136488</v>
      </c>
      <c r="E84" s="55">
        <v>0</v>
      </c>
      <c r="F84" s="55">
        <v>1.4989032536638642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1.4744177830579484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1.4725337014170725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1.4592055211891792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1.4443287467257928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1.4699256648620032</v>
      </c>
      <c r="H89" s="55">
        <v>1.6483397447202506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1.6060910100177244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1.8444509748159383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1.910212376553825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2014-06-06T19:33:48Z</dcterms:modified>
  <cp:category/>
  <cp:version/>
  <cp:contentType/>
  <cp:contentStatus/>
</cp:coreProperties>
</file>