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<sst xmlns="http://schemas.openxmlformats.org/spreadsheetml/2006/main" count="128" uniqueCount="128">
  <si>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</si>
  <si>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</si>
  <si>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</si>
  <si>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</si>
  <si>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</si>
  <si>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</si>
  <si>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</si>
  <si>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</si>
  <si>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</si>
  <si>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</si>
  <si>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</si>
  <si>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</si>
  <si>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</si>
  <si>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</si>
  <si>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</si>
  <si>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</si>
  <si>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</si>
  <si>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</si>
  <si>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</si>
  <si>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</si>
  <si>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</si>
  <si>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</si>
  <si>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</si>
  <si>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</si>
  <si>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</si>
  <si>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</si>
  <si>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</si>
  <si>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</si>
  <si>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</si>
  <si>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</si>
  <si>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</si>
  <si>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</si>
  <si>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</si>
  <si>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</si>
  <si>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</si>
  <si>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</si>
  <si>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</si>
  <si>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</si>
  <si>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</si>
  <si>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</si>
  <si>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</si>
  <si>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</si>
  <si>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</si>
  <si>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</si>
  <si>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</si>
  <si>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</si>
  <si>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</si>
  <si>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</si>
  <si>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</si>
  <si>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</si>
  <si>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</si>
  <si>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</si>
  <si>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</si>
  <si>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</si>
  <si>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</si>
  <si>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</si>
  <si>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</si>
  <si>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</si>
  <si>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</si>
  <si>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</si>
  <si>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</si>
  <si>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</si>
  <si>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</si>
  <si>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</si>
  <si>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</si>
  <si>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</si>
  <si>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</si>
  <si>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</si>
  <si>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</si>
  <si>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</si>
  <si>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</si>
  <si>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</si>
  <si>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</si>
  <si>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</si>
  <si>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</si>
  <si>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</si>
  <si>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</si>
  <si>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</si>
  <si>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</si>
  <si>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</si>
  <si>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</si>
  <si>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</si>
  <si>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</si>
  <si>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</si>
  <si>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</si>
  <si>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</si>
  <si>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</si>
  <si>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</si>
  <si>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</si>
  <si>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</si>
  <si>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</si>
  <si>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</si>
  <si>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</si>
  <si>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</si>
  <si>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</si>
  <si>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</si>
  <si>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</si>
  <si>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</si>
  <si>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</si>
  <si>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</si>
  <si>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</si>
  <si>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</si>
  <si>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</si>
  <si>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</si>
  <si>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</si>
  <si>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</si>
  <si>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</si>
  <si>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</si>
  <si>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</si>
  <si>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</si>
  <si>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</si>
  <si>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</si>
  <si>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</si>
  <si>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</si>
  <si>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</si>
  <si>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</si>
  <si>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</si>
  <si>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</si>
  <si>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</si>
  <si>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</si>
  <si>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</si>
  <si>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</si>
  <si>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</si>
  <si>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</si>
  <si>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</si>
  <si>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>OPERAÇÃO 27/06/14 - VENCIMENTO 04/07/14</t>
  </si>
  <si>
    <t>6.4. Revisão de Remuneração pelo Serviço Atende (1)</t>
  </si>
  <si>
    <t>Notas: (1) Revisão de remuneração da empresa Express - desconto parcelado.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</si>
</sst>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0" fillId="0" borderId="0" xfId="0" applyFill="1" applyBorder="1" applyAlignment="1">
      <alignment horizontal="left" vertical="center" wrapText="1" inden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2" t="s">
        <v>86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21">
      <c r="A2" s="63" t="s">
        <v>125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4" t="s">
        <v>15</v>
      </c>
      <c r="B4" s="66" t="s">
        <v>114</v>
      </c>
      <c r="C4" s="67"/>
      <c r="D4" s="67"/>
      <c r="E4" s="67"/>
      <c r="F4" s="67"/>
      <c r="G4" s="67"/>
      <c r="H4" s="67"/>
      <c r="I4" s="67"/>
      <c r="J4" s="68"/>
      <c r="K4" s="65" t="s">
        <v>16</v>
      </c>
    </row>
    <row r="5" spans="1:11" ht="38.25">
      <c r="A5" s="64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9" t="s">
        <v>113</v>
      </c>
      <c r="J5" s="69" t="s">
        <v>112</v>
      </c>
      <c r="K5" s="64"/>
    </row>
    <row r="6" spans="1:11" ht="18.75" customHeight="1">
      <c r="A6" s="6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0"/>
      <c r="J6" s="70"/>
      <c r="K6" s="64"/>
    </row>
    <row r="7" spans="1:12" ht="17.25" customHeight="1">
      <c r="A7" s="8" t="s">
        <v>30</v>
      </c>
      <c r="B7" s="9">
        <f aca="true" t="shared" si="0" ref="B7:K7">+B8+B20+B24+B27</f>
        <v>543528</v>
      </c>
      <c r="C7" s="9">
        <f t="shared" si="0"/>
        <v>728811</v>
      </c>
      <c r="D7" s="9">
        <f t="shared" si="0"/>
        <v>752484</v>
      </c>
      <c r="E7" s="9">
        <f t="shared" si="0"/>
        <v>513592</v>
      </c>
      <c r="F7" s="9">
        <f t="shared" si="0"/>
        <v>719497</v>
      </c>
      <c r="G7" s="9">
        <f t="shared" si="0"/>
        <v>1130466</v>
      </c>
      <c r="H7" s="9">
        <f t="shared" si="0"/>
        <v>525317</v>
      </c>
      <c r="I7" s="9">
        <f t="shared" si="0"/>
        <v>114112</v>
      </c>
      <c r="J7" s="9">
        <f t="shared" si="0"/>
        <v>274136</v>
      </c>
      <c r="K7" s="9">
        <f t="shared" si="0"/>
        <v>5301943</v>
      </c>
      <c r="L7" s="53"/>
    </row>
    <row r="8" spans="1:11" ht="17.25" customHeight="1">
      <c r="A8" s="10" t="s">
        <v>121</v>
      </c>
      <c r="B8" s="11">
        <f>B9+B12+B16</f>
        <v>321876</v>
      </c>
      <c r="C8" s="11">
        <f aca="true" t="shared" si="1" ref="C8:J8">C9+C12+C16</f>
        <v>436870</v>
      </c>
      <c r="D8" s="11">
        <f t="shared" si="1"/>
        <v>422817</v>
      </c>
      <c r="E8" s="11">
        <f t="shared" si="1"/>
        <v>302124</v>
      </c>
      <c r="F8" s="11">
        <f t="shared" si="1"/>
        <v>399462</v>
      </c>
      <c r="G8" s="11">
        <f t="shared" si="1"/>
        <v>609772</v>
      </c>
      <c r="H8" s="11">
        <f t="shared" si="1"/>
        <v>321540</v>
      </c>
      <c r="I8" s="11">
        <f t="shared" si="1"/>
        <v>60425</v>
      </c>
      <c r="J8" s="11">
        <f t="shared" si="1"/>
        <v>153282</v>
      </c>
      <c r="K8" s="11">
        <f>SUM(B8:J8)</f>
        <v>3028168</v>
      </c>
    </row>
    <row r="9" spans="1:11" ht="17.25" customHeight="1">
      <c r="A9" s="15" t="s">
        <v>17</v>
      </c>
      <c r="B9" s="13">
        <f>+B10+B11</f>
        <v>48573</v>
      </c>
      <c r="C9" s="13">
        <f aca="true" t="shared" si="2" ref="C9:J9">+C10+C11</f>
        <v>67646</v>
      </c>
      <c r="D9" s="13">
        <f t="shared" si="2"/>
        <v>59908</v>
      </c>
      <c r="E9" s="13">
        <f t="shared" si="2"/>
        <v>43859</v>
      </c>
      <c r="F9" s="13">
        <f t="shared" si="2"/>
        <v>51537</v>
      </c>
      <c r="G9" s="13">
        <f t="shared" si="2"/>
        <v>61921</v>
      </c>
      <c r="H9" s="13">
        <f t="shared" si="2"/>
        <v>56776</v>
      </c>
      <c r="I9" s="13">
        <f t="shared" si="2"/>
        <v>10530</v>
      </c>
      <c r="J9" s="13">
        <f t="shared" si="2"/>
        <v>19683</v>
      </c>
      <c r="K9" s="11">
        <f>SUM(B9:J9)</f>
        <v>420433</v>
      </c>
    </row>
    <row r="10" spans="1:11" ht="17.25" customHeight="1">
      <c r="A10" s="30" t="s">
        <v>18</v>
      </c>
      <c r="B10" s="13">
        <v>48573</v>
      </c>
      <c r="C10" s="13">
        <v>67646</v>
      </c>
      <c r="D10" s="13">
        <v>59908</v>
      </c>
      <c r="E10" s="13">
        <v>43859</v>
      </c>
      <c r="F10" s="13">
        <v>51537</v>
      </c>
      <c r="G10" s="13">
        <v>61921</v>
      </c>
      <c r="H10" s="13">
        <v>56776</v>
      </c>
      <c r="I10" s="13">
        <v>10530</v>
      </c>
      <c r="J10" s="13">
        <v>19683</v>
      </c>
      <c r="K10" s="11">
        <f>SUM(B10:J10)</f>
        <v>420433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266227</v>
      </c>
      <c r="C12" s="17">
        <f t="shared" si="3"/>
        <v>359121</v>
      </c>
      <c r="D12" s="17">
        <f t="shared" si="3"/>
        <v>354379</v>
      </c>
      <c r="E12" s="17">
        <f t="shared" si="3"/>
        <v>252018</v>
      </c>
      <c r="F12" s="17">
        <f t="shared" si="3"/>
        <v>339143</v>
      </c>
      <c r="G12" s="17">
        <f t="shared" si="3"/>
        <v>534146</v>
      </c>
      <c r="H12" s="17">
        <f t="shared" si="3"/>
        <v>258014</v>
      </c>
      <c r="I12" s="17">
        <f t="shared" si="3"/>
        <v>48235</v>
      </c>
      <c r="J12" s="17">
        <f t="shared" si="3"/>
        <v>130416</v>
      </c>
      <c r="K12" s="11">
        <f aca="true" t="shared" si="4" ref="K12:K27">SUM(B12:J12)</f>
        <v>2541699</v>
      </c>
    </row>
    <row r="13" spans="1:13" ht="17.25" customHeight="1">
      <c r="A13" s="14" t="s">
        <v>20</v>
      </c>
      <c r="B13" s="13">
        <v>125589</v>
      </c>
      <c r="C13" s="13">
        <v>179035</v>
      </c>
      <c r="D13" s="13">
        <v>183887</v>
      </c>
      <c r="E13" s="13">
        <v>127185</v>
      </c>
      <c r="F13" s="13">
        <v>171697</v>
      </c>
      <c r="G13" s="13">
        <v>260555</v>
      </c>
      <c r="H13" s="13">
        <v>120642</v>
      </c>
      <c r="I13" s="13">
        <v>26813</v>
      </c>
      <c r="J13" s="13">
        <v>67456</v>
      </c>
      <c r="K13" s="11">
        <f t="shared" si="4"/>
        <v>1262859</v>
      </c>
      <c r="L13" s="53"/>
      <c r="M13" s="54"/>
    </row>
    <row r="14" spans="1:12" ht="17.25" customHeight="1">
      <c r="A14" s="14" t="s">
        <v>21</v>
      </c>
      <c r="B14" s="13">
        <v>117441</v>
      </c>
      <c r="C14" s="13">
        <v>147139</v>
      </c>
      <c r="D14" s="13">
        <v>140457</v>
      </c>
      <c r="E14" s="13">
        <v>104234</v>
      </c>
      <c r="F14" s="13">
        <v>140215</v>
      </c>
      <c r="G14" s="13">
        <v>236851</v>
      </c>
      <c r="H14" s="13">
        <v>115002</v>
      </c>
      <c r="I14" s="13">
        <v>17001</v>
      </c>
      <c r="J14" s="13">
        <v>51837</v>
      </c>
      <c r="K14" s="11">
        <f t="shared" si="4"/>
        <v>1070177</v>
      </c>
      <c r="L14" s="53"/>
    </row>
    <row r="15" spans="1:11" ht="17.25" customHeight="1">
      <c r="A15" s="14" t="s">
        <v>22</v>
      </c>
      <c r="B15" s="13">
        <v>23197</v>
      </c>
      <c r="C15" s="13">
        <v>32947</v>
      </c>
      <c r="D15" s="13">
        <v>30035</v>
      </c>
      <c r="E15" s="13">
        <v>20599</v>
      </c>
      <c r="F15" s="13">
        <v>27231</v>
      </c>
      <c r="G15" s="13">
        <v>36740</v>
      </c>
      <c r="H15" s="13">
        <v>22370</v>
      </c>
      <c r="I15" s="13">
        <v>4421</v>
      </c>
      <c r="J15" s="13">
        <v>11123</v>
      </c>
      <c r="K15" s="11">
        <f t="shared" si="4"/>
        <v>208663</v>
      </c>
    </row>
    <row r="16" spans="1:11" ht="17.25" customHeight="1">
      <c r="A16" s="15" t="s">
        <v>117</v>
      </c>
      <c r="B16" s="13">
        <f>B17+B18+B19</f>
        <v>7076</v>
      </c>
      <c r="C16" s="13">
        <f aca="true" t="shared" si="5" ref="C16:J16">C17+C18+C19</f>
        <v>10103</v>
      </c>
      <c r="D16" s="13">
        <f t="shared" si="5"/>
        <v>8530</v>
      </c>
      <c r="E16" s="13">
        <f t="shared" si="5"/>
        <v>6247</v>
      </c>
      <c r="F16" s="13">
        <f t="shared" si="5"/>
        <v>8782</v>
      </c>
      <c r="G16" s="13">
        <f t="shared" si="5"/>
        <v>13705</v>
      </c>
      <c r="H16" s="13">
        <f t="shared" si="5"/>
        <v>6750</v>
      </c>
      <c r="I16" s="13">
        <f t="shared" si="5"/>
        <v>1660</v>
      </c>
      <c r="J16" s="13">
        <f t="shared" si="5"/>
        <v>3183</v>
      </c>
      <c r="K16" s="11">
        <f t="shared" si="4"/>
        <v>66036</v>
      </c>
    </row>
    <row r="17" spans="1:11" ht="17.25" customHeight="1">
      <c r="A17" s="14" t="s">
        <v>118</v>
      </c>
      <c r="B17" s="13">
        <v>3099</v>
      </c>
      <c r="C17" s="13">
        <v>4629</v>
      </c>
      <c r="D17" s="13">
        <v>3931</v>
      </c>
      <c r="E17" s="13">
        <v>3012</v>
      </c>
      <c r="F17" s="13">
        <v>4106</v>
      </c>
      <c r="G17" s="13">
        <v>6769</v>
      </c>
      <c r="H17" s="13">
        <v>3294</v>
      </c>
      <c r="I17" s="13">
        <v>765</v>
      </c>
      <c r="J17" s="13">
        <v>1449</v>
      </c>
      <c r="K17" s="11">
        <f t="shared" si="4"/>
        <v>31054</v>
      </c>
    </row>
    <row r="18" spans="1:11" ht="17.25" customHeight="1">
      <c r="A18" s="14" t="s">
        <v>119</v>
      </c>
      <c r="B18" s="13">
        <v>223</v>
      </c>
      <c r="C18" s="13">
        <v>287</v>
      </c>
      <c r="D18" s="13">
        <v>300</v>
      </c>
      <c r="E18" s="13">
        <v>268</v>
      </c>
      <c r="F18" s="13">
        <v>321</v>
      </c>
      <c r="G18" s="13">
        <v>641</v>
      </c>
      <c r="H18" s="13">
        <v>299</v>
      </c>
      <c r="I18" s="13">
        <v>69</v>
      </c>
      <c r="J18" s="13">
        <v>105</v>
      </c>
      <c r="K18" s="11">
        <f t="shared" si="4"/>
        <v>2513</v>
      </c>
    </row>
    <row r="19" spans="1:11" ht="17.25" customHeight="1">
      <c r="A19" s="14" t="s">
        <v>120</v>
      </c>
      <c r="B19" s="13">
        <v>3754</v>
      </c>
      <c r="C19" s="13">
        <v>5187</v>
      </c>
      <c r="D19" s="13">
        <v>4299</v>
      </c>
      <c r="E19" s="13">
        <v>2967</v>
      </c>
      <c r="F19" s="13">
        <v>4355</v>
      </c>
      <c r="G19" s="13">
        <v>6295</v>
      </c>
      <c r="H19" s="13">
        <v>3157</v>
      </c>
      <c r="I19" s="13">
        <v>826</v>
      </c>
      <c r="J19" s="13">
        <v>1629</v>
      </c>
      <c r="K19" s="11">
        <f t="shared" si="4"/>
        <v>32469</v>
      </c>
    </row>
    <row r="20" spans="1:11" ht="17.25" customHeight="1">
      <c r="A20" s="16" t="s">
        <v>23</v>
      </c>
      <c r="B20" s="11">
        <f>+B21+B22+B23</f>
        <v>176882</v>
      </c>
      <c r="C20" s="11">
        <f aca="true" t="shared" si="6" ref="C20:J20">+C21+C22+C23</f>
        <v>219060</v>
      </c>
      <c r="D20" s="11">
        <f t="shared" si="6"/>
        <v>243661</v>
      </c>
      <c r="E20" s="11">
        <f t="shared" si="6"/>
        <v>159666</v>
      </c>
      <c r="F20" s="11">
        <f t="shared" si="6"/>
        <v>255998</v>
      </c>
      <c r="G20" s="11">
        <f t="shared" si="6"/>
        <v>447290</v>
      </c>
      <c r="H20" s="11">
        <f t="shared" si="6"/>
        <v>160219</v>
      </c>
      <c r="I20" s="11">
        <f t="shared" si="6"/>
        <v>38130</v>
      </c>
      <c r="J20" s="11">
        <f t="shared" si="6"/>
        <v>84922</v>
      </c>
      <c r="K20" s="11">
        <f t="shared" si="4"/>
        <v>1785828</v>
      </c>
    </row>
    <row r="21" spans="1:12" ht="17.25" customHeight="1">
      <c r="A21" s="12" t="s">
        <v>24</v>
      </c>
      <c r="B21" s="13">
        <v>95280</v>
      </c>
      <c r="C21" s="13">
        <v>126791</v>
      </c>
      <c r="D21" s="13">
        <v>144584</v>
      </c>
      <c r="E21" s="13">
        <v>93065</v>
      </c>
      <c r="F21" s="13">
        <v>146826</v>
      </c>
      <c r="G21" s="13">
        <v>242036</v>
      </c>
      <c r="H21" s="13">
        <v>91251</v>
      </c>
      <c r="I21" s="13">
        <v>23819</v>
      </c>
      <c r="J21" s="13">
        <v>49277</v>
      </c>
      <c r="K21" s="11">
        <f t="shared" si="4"/>
        <v>1012929</v>
      </c>
      <c r="L21" s="53"/>
    </row>
    <row r="22" spans="1:12" ht="17.25" customHeight="1">
      <c r="A22" s="12" t="s">
        <v>25</v>
      </c>
      <c r="B22" s="13">
        <v>67896</v>
      </c>
      <c r="C22" s="13">
        <v>74367</v>
      </c>
      <c r="D22" s="13">
        <v>80643</v>
      </c>
      <c r="E22" s="13">
        <v>55859</v>
      </c>
      <c r="F22" s="13">
        <v>91045</v>
      </c>
      <c r="G22" s="13">
        <v>177078</v>
      </c>
      <c r="H22" s="13">
        <v>57174</v>
      </c>
      <c r="I22" s="13">
        <v>11455</v>
      </c>
      <c r="J22" s="13">
        <v>28914</v>
      </c>
      <c r="K22" s="11">
        <f t="shared" si="4"/>
        <v>644431</v>
      </c>
      <c r="L22" s="53"/>
    </row>
    <row r="23" spans="1:11" ht="17.25" customHeight="1">
      <c r="A23" s="12" t="s">
        <v>26</v>
      </c>
      <c r="B23" s="13">
        <v>13706</v>
      </c>
      <c r="C23" s="13">
        <v>17902</v>
      </c>
      <c r="D23" s="13">
        <v>18434</v>
      </c>
      <c r="E23" s="13">
        <v>10742</v>
      </c>
      <c r="F23" s="13">
        <v>18127</v>
      </c>
      <c r="G23" s="13">
        <v>28176</v>
      </c>
      <c r="H23" s="13">
        <v>11794</v>
      </c>
      <c r="I23" s="13">
        <v>2856</v>
      </c>
      <c r="J23" s="13">
        <v>6731</v>
      </c>
      <c r="K23" s="11">
        <f t="shared" si="4"/>
        <v>128468</v>
      </c>
    </row>
    <row r="24" spans="1:11" ht="17.25" customHeight="1">
      <c r="A24" s="16" t="s">
        <v>27</v>
      </c>
      <c r="B24" s="13">
        <v>44770</v>
      </c>
      <c r="C24" s="13">
        <v>72881</v>
      </c>
      <c r="D24" s="13">
        <v>86006</v>
      </c>
      <c r="E24" s="13">
        <v>51802</v>
      </c>
      <c r="F24" s="13">
        <v>64037</v>
      </c>
      <c r="G24" s="13">
        <v>73404</v>
      </c>
      <c r="H24" s="13">
        <v>36255</v>
      </c>
      <c r="I24" s="13">
        <v>15557</v>
      </c>
      <c r="J24" s="13">
        <v>35932</v>
      </c>
      <c r="K24" s="11">
        <f t="shared" si="4"/>
        <v>480644</v>
      </c>
    </row>
    <row r="25" spans="1:12" ht="17.25" customHeight="1">
      <c r="A25" s="12" t="s">
        <v>28</v>
      </c>
      <c r="B25" s="13">
        <v>28653</v>
      </c>
      <c r="C25" s="13">
        <v>46644</v>
      </c>
      <c r="D25" s="13">
        <v>55044</v>
      </c>
      <c r="E25" s="13">
        <v>33153</v>
      </c>
      <c r="F25" s="13">
        <v>40984</v>
      </c>
      <c r="G25" s="13">
        <v>46979</v>
      </c>
      <c r="H25" s="13">
        <v>23203</v>
      </c>
      <c r="I25" s="13">
        <v>9956</v>
      </c>
      <c r="J25" s="13">
        <v>22996</v>
      </c>
      <c r="K25" s="11">
        <f t="shared" si="4"/>
        <v>307612</v>
      </c>
      <c r="L25" s="53"/>
    </row>
    <row r="26" spans="1:12" ht="17.25" customHeight="1">
      <c r="A26" s="12" t="s">
        <v>29</v>
      </c>
      <c r="B26" s="13">
        <v>16117</v>
      </c>
      <c r="C26" s="13">
        <v>26237</v>
      </c>
      <c r="D26" s="13">
        <v>30962</v>
      </c>
      <c r="E26" s="13">
        <v>18649</v>
      </c>
      <c r="F26" s="13">
        <v>23053</v>
      </c>
      <c r="G26" s="13">
        <v>26425</v>
      </c>
      <c r="H26" s="13">
        <v>13052</v>
      </c>
      <c r="I26" s="13">
        <v>5601</v>
      </c>
      <c r="J26" s="13">
        <v>12936</v>
      </c>
      <c r="K26" s="11">
        <f t="shared" si="4"/>
        <v>173032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7303</v>
      </c>
      <c r="I27" s="11">
        <v>0</v>
      </c>
      <c r="J27" s="11">
        <v>0</v>
      </c>
      <c r="K27" s="11">
        <f t="shared" si="4"/>
        <v>7303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2.3844</v>
      </c>
      <c r="C29" s="33">
        <f aca="true" t="shared" si="7" ref="C29:J29">SUM(C30:C33)</f>
        <v>2.719632</v>
      </c>
      <c r="D29" s="33">
        <f t="shared" si="7"/>
        <v>3.0897</v>
      </c>
      <c r="E29" s="33">
        <f t="shared" si="7"/>
        <v>2.604</v>
      </c>
      <c r="F29" s="33">
        <f t="shared" si="7"/>
        <v>2.528</v>
      </c>
      <c r="G29" s="33">
        <f t="shared" si="7"/>
        <v>2.1747</v>
      </c>
      <c r="H29" s="33">
        <f t="shared" si="7"/>
        <v>2.4935</v>
      </c>
      <c r="I29" s="33">
        <f t="shared" si="7"/>
        <v>4.4263</v>
      </c>
      <c r="J29" s="33">
        <f t="shared" si="7"/>
        <v>2.6245</v>
      </c>
      <c r="K29" s="19">
        <v>0</v>
      </c>
    </row>
    <row r="30" spans="1:11" ht="17.25" customHeight="1">
      <c r="A30" s="16" t="s">
        <v>34</v>
      </c>
      <c r="B30" s="33">
        <v>2.3844</v>
      </c>
      <c r="C30" s="33">
        <v>2.7136</v>
      </c>
      <c r="D30" s="33">
        <v>3.0897</v>
      </c>
      <c r="E30" s="33">
        <v>2.604</v>
      </c>
      <c r="F30" s="33">
        <v>2.528</v>
      </c>
      <c r="G30" s="33">
        <v>2.1747</v>
      </c>
      <c r="H30" s="33">
        <v>2.4935</v>
      </c>
      <c r="I30" s="33">
        <v>4.4263</v>
      </c>
      <c r="J30" s="33">
        <v>2.6245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0.006032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10153.65</v>
      </c>
      <c r="I35" s="19">
        <v>0</v>
      </c>
      <c r="J35" s="19">
        <v>0</v>
      </c>
      <c r="K35" s="23">
        <f>SUM(B35:J35)</f>
        <v>10153.65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47272.74</v>
      </c>
      <c r="I36" s="19">
        <v>0</v>
      </c>
      <c r="J36" s="19">
        <v>0</v>
      </c>
      <c r="K36" s="23">
        <f>SUM(B36:J36)</f>
        <v>47272.74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1313031.9</v>
      </c>
      <c r="C47" s="22">
        <f aca="true" t="shared" si="9" ref="C47:H47">+C48+C56</f>
        <v>2004815.56</v>
      </c>
      <c r="D47" s="22">
        <f t="shared" si="9"/>
        <v>2347928.0100000002</v>
      </c>
      <c r="E47" s="22">
        <f t="shared" si="9"/>
        <v>1358828.9200000002</v>
      </c>
      <c r="F47" s="22">
        <f t="shared" si="9"/>
        <v>1839726.64</v>
      </c>
      <c r="G47" s="22">
        <f t="shared" si="9"/>
        <v>2486812.5300000003</v>
      </c>
      <c r="H47" s="22">
        <f t="shared" si="9"/>
        <v>1337605.21</v>
      </c>
      <c r="I47" s="22">
        <f>+I48+I56</f>
        <v>505093.95</v>
      </c>
      <c r="J47" s="22">
        <f>+J48+J56</f>
        <v>732589.9700000001</v>
      </c>
      <c r="K47" s="22">
        <f>SUM(B47:J47)</f>
        <v>13926432.690000003</v>
      </c>
    </row>
    <row r="48" spans="1:11" ht="17.25" customHeight="1">
      <c r="A48" s="16" t="s">
        <v>48</v>
      </c>
      <c r="B48" s="23">
        <f>SUM(B49:B55)</f>
        <v>1295988.16</v>
      </c>
      <c r="C48" s="23">
        <f aca="true" t="shared" si="10" ref="C48:H48">SUM(C49:C55)</f>
        <v>1982097.72</v>
      </c>
      <c r="D48" s="23">
        <f t="shared" si="10"/>
        <v>2324949.81</v>
      </c>
      <c r="E48" s="23">
        <f t="shared" si="10"/>
        <v>1337393.57</v>
      </c>
      <c r="F48" s="23">
        <f t="shared" si="10"/>
        <v>1818888.42</v>
      </c>
      <c r="G48" s="23">
        <f t="shared" si="10"/>
        <v>2458424.41</v>
      </c>
      <c r="H48" s="23">
        <f t="shared" si="10"/>
        <v>1320031.5899999999</v>
      </c>
      <c r="I48" s="23">
        <f>SUM(I49:I55)</f>
        <v>505093.95</v>
      </c>
      <c r="J48" s="23">
        <f>SUM(J49:J55)</f>
        <v>719469.93</v>
      </c>
      <c r="K48" s="23">
        <f aca="true" t="shared" si="11" ref="K48:K56">SUM(B48:J48)</f>
        <v>13762337.559999999</v>
      </c>
    </row>
    <row r="49" spans="1:11" ht="17.25" customHeight="1">
      <c r="A49" s="35" t="s">
        <v>49</v>
      </c>
      <c r="B49" s="23">
        <f aca="true" t="shared" si="12" ref="B49:H49">ROUND(B30*B7,2)</f>
        <v>1295988.16</v>
      </c>
      <c r="C49" s="23">
        <f t="shared" si="12"/>
        <v>1977701.53</v>
      </c>
      <c r="D49" s="23">
        <f t="shared" si="12"/>
        <v>2324949.81</v>
      </c>
      <c r="E49" s="23">
        <f t="shared" si="12"/>
        <v>1337393.57</v>
      </c>
      <c r="F49" s="23">
        <f t="shared" si="12"/>
        <v>1818888.42</v>
      </c>
      <c r="G49" s="23">
        <f t="shared" si="12"/>
        <v>2458424.41</v>
      </c>
      <c r="H49" s="23">
        <f t="shared" si="12"/>
        <v>1309877.94</v>
      </c>
      <c r="I49" s="23">
        <f>ROUND(I30*I7,2)</f>
        <v>505093.95</v>
      </c>
      <c r="J49" s="23">
        <f>ROUND(J30*J7,2)</f>
        <v>719469.93</v>
      </c>
      <c r="K49" s="23">
        <f t="shared" si="11"/>
        <v>13747787.719999999</v>
      </c>
    </row>
    <row r="50" spans="1:11" ht="17.25" customHeight="1">
      <c r="A50" s="35" t="s">
        <v>50</v>
      </c>
      <c r="B50" s="19">
        <v>0</v>
      </c>
      <c r="C50" s="23">
        <f>ROUND(C31*C7,2)</f>
        <v>4396.19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4396.19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10153.65</v>
      </c>
      <c r="I53" s="32">
        <f>+I35</f>
        <v>0</v>
      </c>
      <c r="J53" s="32">
        <f>+J35</f>
        <v>0</v>
      </c>
      <c r="K53" s="23">
        <f t="shared" si="11"/>
        <v>10153.65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17043.74</v>
      </c>
      <c r="C56" s="37">
        <v>22717.84</v>
      </c>
      <c r="D56" s="37">
        <v>22978.2</v>
      </c>
      <c r="E56" s="37">
        <v>21435.35</v>
      </c>
      <c r="F56" s="37">
        <v>20838.22</v>
      </c>
      <c r="G56" s="37">
        <v>28388.12</v>
      </c>
      <c r="H56" s="37">
        <v>17573.62</v>
      </c>
      <c r="I56" s="19">
        <v>0</v>
      </c>
      <c r="J56" s="37">
        <v>13120.04</v>
      </c>
      <c r="K56" s="37">
        <f t="shared" si="11"/>
        <v>164095.13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-356559</v>
      </c>
      <c r="C60" s="36">
        <f t="shared" si="13"/>
        <v>-238428.18</v>
      </c>
      <c r="D60" s="36">
        <f t="shared" si="13"/>
        <v>-337839.39</v>
      </c>
      <c r="E60" s="36">
        <f t="shared" si="13"/>
        <v>-447115.41</v>
      </c>
      <c r="F60" s="36">
        <f t="shared" si="13"/>
        <v>-372589.47</v>
      </c>
      <c r="G60" s="36">
        <f t="shared" si="13"/>
        <v>-469817.23000000004</v>
      </c>
      <c r="H60" s="36">
        <f t="shared" si="13"/>
        <v>-228142.37</v>
      </c>
      <c r="I60" s="36">
        <f t="shared" si="13"/>
        <v>-78741.86</v>
      </c>
      <c r="J60" s="36">
        <f t="shared" si="13"/>
        <v>-93809.19</v>
      </c>
      <c r="K60" s="36">
        <f>SUM(B60:J60)</f>
        <v>-2623042.1</v>
      </c>
    </row>
    <row r="61" spans="1:11" ht="18.75" customHeight="1">
      <c r="A61" s="16" t="s">
        <v>82</v>
      </c>
      <c r="B61" s="36">
        <f aca="true" t="shared" si="14" ref="B61:J61">B62+B63+B64+B65+B66+B67</f>
        <v>-315539.33999999997</v>
      </c>
      <c r="C61" s="36">
        <f t="shared" si="14"/>
        <v>-212992.52</v>
      </c>
      <c r="D61" s="36">
        <f t="shared" si="14"/>
        <v>-238314.95</v>
      </c>
      <c r="E61" s="36">
        <f t="shared" si="14"/>
        <v>-356426.43</v>
      </c>
      <c r="F61" s="36">
        <f t="shared" si="14"/>
        <v>-331547.38</v>
      </c>
      <c r="G61" s="36">
        <f t="shared" si="14"/>
        <v>-348745.41000000003</v>
      </c>
      <c r="H61" s="36">
        <f t="shared" si="14"/>
        <v>-170328</v>
      </c>
      <c r="I61" s="36">
        <f t="shared" si="14"/>
        <v>-31590</v>
      </c>
      <c r="J61" s="36">
        <f t="shared" si="14"/>
        <v>-59049</v>
      </c>
      <c r="K61" s="36">
        <f aca="true" t="shared" si="15" ref="K61:K92">SUM(B61:J61)</f>
        <v>-2064533.0300000003</v>
      </c>
    </row>
    <row r="62" spans="1:11" ht="18.75" customHeight="1">
      <c r="A62" s="12" t="s">
        <v>83</v>
      </c>
      <c r="B62" s="36">
        <f>-ROUND(B9*$D$3,2)</f>
        <v>-145719</v>
      </c>
      <c r="C62" s="36">
        <f aca="true" t="shared" si="16" ref="C62:J62">-ROUND(C9*$D$3,2)</f>
        <v>-202938</v>
      </c>
      <c r="D62" s="36">
        <f t="shared" si="16"/>
        <v>-179724</v>
      </c>
      <c r="E62" s="36">
        <f t="shared" si="16"/>
        <v>-131577</v>
      </c>
      <c r="F62" s="36">
        <f t="shared" si="16"/>
        <v>-154611</v>
      </c>
      <c r="G62" s="36">
        <f t="shared" si="16"/>
        <v>-185763</v>
      </c>
      <c r="H62" s="36">
        <f t="shared" si="16"/>
        <v>-170328</v>
      </c>
      <c r="I62" s="36">
        <f t="shared" si="16"/>
        <v>-31590</v>
      </c>
      <c r="J62" s="36">
        <f t="shared" si="16"/>
        <v>-59049</v>
      </c>
      <c r="K62" s="36">
        <f t="shared" si="15"/>
        <v>-1261299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-1260</v>
      </c>
      <c r="C64" s="36">
        <v>-165</v>
      </c>
      <c r="D64" s="36">
        <v>-537</v>
      </c>
      <c r="E64" s="36">
        <v>-1353</v>
      </c>
      <c r="F64" s="36">
        <v>-984</v>
      </c>
      <c r="G64" s="36">
        <v>-819</v>
      </c>
      <c r="H64" s="36">
        <v>0</v>
      </c>
      <c r="I64" s="36">
        <v>0</v>
      </c>
      <c r="J64" s="36">
        <v>0</v>
      </c>
      <c r="K64" s="36">
        <f t="shared" si="15"/>
        <v>-5118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-168560.34</v>
      </c>
      <c r="C66" s="48">
        <v>-9889.52</v>
      </c>
      <c r="D66" s="48">
        <v>-58053.95</v>
      </c>
      <c r="E66" s="48">
        <v>-223496.43</v>
      </c>
      <c r="F66" s="48">
        <v>-175952.38</v>
      </c>
      <c r="G66" s="48">
        <v>-162163.41</v>
      </c>
      <c r="H66" s="19">
        <v>0</v>
      </c>
      <c r="I66" s="19">
        <v>0</v>
      </c>
      <c r="J66" s="19">
        <v>0</v>
      </c>
      <c r="K66" s="36">
        <f t="shared" si="15"/>
        <v>-798116.03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-41019.66</v>
      </c>
      <c r="C68" s="36">
        <f t="shared" si="17"/>
        <v>-25435.66</v>
      </c>
      <c r="D68" s="36">
        <f t="shared" si="17"/>
        <v>-99524.44</v>
      </c>
      <c r="E68" s="36">
        <f t="shared" si="17"/>
        <v>-90688.98</v>
      </c>
      <c r="F68" s="36">
        <f t="shared" si="17"/>
        <v>-41042.09</v>
      </c>
      <c r="G68" s="36">
        <f t="shared" si="17"/>
        <v>-121071.81999999999</v>
      </c>
      <c r="H68" s="36">
        <f t="shared" si="17"/>
        <v>-57814.37</v>
      </c>
      <c r="I68" s="36">
        <f t="shared" si="17"/>
        <v>-47151.86</v>
      </c>
      <c r="J68" s="36">
        <f t="shared" si="17"/>
        <v>-33761.83</v>
      </c>
      <c r="K68" s="36">
        <f t="shared" si="15"/>
        <v>-557510.71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-896.53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-896.53</v>
      </c>
    </row>
    <row r="70" spans="1:11" ht="18.75" customHeight="1">
      <c r="A70" s="12" t="s">
        <v>63</v>
      </c>
      <c r="B70" s="19">
        <v>0</v>
      </c>
      <c r="C70" s="36">
        <v>-193.67</v>
      </c>
      <c r="D70" s="36">
        <v>-25.18</v>
      </c>
      <c r="E70" s="19">
        <v>0</v>
      </c>
      <c r="F70" s="19">
        <v>0</v>
      </c>
      <c r="G70" s="36">
        <v>-25.18</v>
      </c>
      <c r="H70" s="19">
        <v>0</v>
      </c>
      <c r="I70" s="19">
        <v>0</v>
      </c>
      <c r="J70" s="19">
        <v>0</v>
      </c>
      <c r="K70" s="36">
        <f t="shared" si="15"/>
        <v>-244.03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-16539.66</v>
      </c>
      <c r="C73" s="36">
        <v>-24010.27</v>
      </c>
      <c r="D73" s="36">
        <v>-22697.87</v>
      </c>
      <c r="E73" s="36">
        <v>-15917.11</v>
      </c>
      <c r="F73" s="36">
        <v>-21873.41</v>
      </c>
      <c r="G73" s="36">
        <v>-33331.71</v>
      </c>
      <c r="H73" s="36">
        <v>-16320.94</v>
      </c>
      <c r="I73" s="36">
        <v>-5737.56</v>
      </c>
      <c r="J73" s="36">
        <v>-11828.47</v>
      </c>
      <c r="K73" s="49">
        <f t="shared" si="15"/>
        <v>-168257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49">
        <f t="shared" si="15"/>
        <v>0</v>
      </c>
    </row>
    <row r="75" spans="1:11" ht="18.75" customHeight="1">
      <c r="A75" s="12" t="s">
        <v>68</v>
      </c>
      <c r="B75" s="19">
        <v>-24480</v>
      </c>
      <c r="C75" s="19">
        <v>-1231.72</v>
      </c>
      <c r="D75" s="19">
        <v>-75698.06</v>
      </c>
      <c r="E75" s="19">
        <v>-62597.06</v>
      </c>
      <c r="F75" s="19">
        <v>-18775.35</v>
      </c>
      <c r="G75" s="19">
        <v>-87714.93</v>
      </c>
      <c r="H75" s="19">
        <v>-41493.43</v>
      </c>
      <c r="I75" s="19">
        <v>-3000</v>
      </c>
      <c r="J75" s="19">
        <v>-8820</v>
      </c>
      <c r="K75" s="49">
        <f t="shared" si="15"/>
        <v>-323810.55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4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4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4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4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4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49">
        <f t="shared" si="15"/>
        <v>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4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4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4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4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4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4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4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4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4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4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-11278.28</v>
      </c>
      <c r="F92" s="19">
        <v>0</v>
      </c>
      <c r="G92" s="19">
        <v>0</v>
      </c>
      <c r="H92" s="19">
        <v>0</v>
      </c>
      <c r="I92" s="49">
        <v>-6364.18</v>
      </c>
      <c r="J92" s="49">
        <v>-13113.36</v>
      </c>
      <c r="K92" s="49">
        <f t="shared" si="15"/>
        <v>-30755.82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9">
        <f aca="true" t="shared" si="18" ref="K94:K100">SUM(B94:J94)</f>
        <v>0</v>
      </c>
      <c r="L94" s="56"/>
    </row>
    <row r="95" spans="1:12" ht="18.75" customHeight="1">
      <c r="A95" s="16" t="s">
        <v>126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956472.8999999999</v>
      </c>
      <c r="C97" s="24">
        <f t="shared" si="19"/>
        <v>1766387.3800000001</v>
      </c>
      <c r="D97" s="24">
        <f t="shared" si="19"/>
        <v>2010088.62</v>
      </c>
      <c r="E97" s="24">
        <f t="shared" si="19"/>
        <v>911713.5100000001</v>
      </c>
      <c r="F97" s="24">
        <f t="shared" si="19"/>
        <v>1467137.17</v>
      </c>
      <c r="G97" s="24">
        <f t="shared" si="19"/>
        <v>2016995.3</v>
      </c>
      <c r="H97" s="24">
        <f t="shared" si="19"/>
        <v>1109462.8399999999</v>
      </c>
      <c r="I97" s="24">
        <f>+I98+I99</f>
        <v>426352.09</v>
      </c>
      <c r="J97" s="24">
        <f>+J98+J99</f>
        <v>638780.7800000001</v>
      </c>
      <c r="K97" s="49">
        <f t="shared" si="18"/>
        <v>11303390.59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939429.1599999999</v>
      </c>
      <c r="C98" s="24">
        <f t="shared" si="20"/>
        <v>1743669.54</v>
      </c>
      <c r="D98" s="24">
        <f t="shared" si="20"/>
        <v>1987110.4200000002</v>
      </c>
      <c r="E98" s="24">
        <f t="shared" si="20"/>
        <v>890278.1600000001</v>
      </c>
      <c r="F98" s="24">
        <f t="shared" si="20"/>
        <v>1446298.95</v>
      </c>
      <c r="G98" s="24">
        <f t="shared" si="20"/>
        <v>1988607.18</v>
      </c>
      <c r="H98" s="24">
        <f t="shared" si="20"/>
        <v>1091889.2199999997</v>
      </c>
      <c r="I98" s="24">
        <f t="shared" si="20"/>
        <v>426352.09</v>
      </c>
      <c r="J98" s="24">
        <f t="shared" si="20"/>
        <v>626659.1000000001</v>
      </c>
      <c r="K98" s="49">
        <f t="shared" si="18"/>
        <v>11140293.819999998</v>
      </c>
      <c r="L98" s="55"/>
    </row>
    <row r="99" spans="1:11" ht="18" customHeight="1">
      <c r="A99" s="16" t="s">
        <v>123</v>
      </c>
      <c r="B99" s="24">
        <f aca="true" t="shared" si="21" ref="B99:J99">IF(+B56+B95+B100&lt;0,0,(B56+B95+B100))</f>
        <v>17043.74</v>
      </c>
      <c r="C99" s="24">
        <f>IF(+C56+C95+C100&lt;0,0,(C56+C95+C100))</f>
        <v>22717.84</v>
      </c>
      <c r="D99" s="24">
        <f t="shared" si="21"/>
        <v>22978.2</v>
      </c>
      <c r="E99" s="24">
        <f t="shared" si="21"/>
        <v>21435.35</v>
      </c>
      <c r="F99" s="24">
        <f t="shared" si="21"/>
        <v>20838.22</v>
      </c>
      <c r="G99" s="24">
        <f t="shared" si="21"/>
        <v>28388.12</v>
      </c>
      <c r="H99" s="24">
        <f t="shared" si="21"/>
        <v>17573.62</v>
      </c>
      <c r="I99" s="19">
        <f t="shared" si="21"/>
        <v>0</v>
      </c>
      <c r="J99" s="24">
        <f t="shared" si="21"/>
        <v>12121.68</v>
      </c>
      <c r="K99" s="49">
        <f t="shared" si="18"/>
        <v>163096.77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49">
        <f t="shared" si="18"/>
        <v>0</v>
      </c>
      <c r="M100" s="58"/>
    </row>
    <row r="101" spans="1:11" ht="18.75" customHeight="1">
      <c r="A101" s="16" t="s">
        <v>124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11303390.609999998</v>
      </c>
      <c r="L105" s="55"/>
    </row>
    <row r="106" spans="1:11" ht="18.75" customHeight="1">
      <c r="A106" s="26" t="s">
        <v>78</v>
      </c>
      <c r="B106" s="27">
        <v>116640.06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116640.06</v>
      </c>
    </row>
    <row r="107" spans="1:11" ht="18.75" customHeight="1">
      <c r="A107" s="26" t="s">
        <v>79</v>
      </c>
      <c r="B107" s="27">
        <v>839832.84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839832.84</v>
      </c>
    </row>
    <row r="108" spans="1:11" ht="18.75" customHeight="1">
      <c r="A108" s="26" t="s">
        <v>80</v>
      </c>
      <c r="B108" s="41">
        <v>0</v>
      </c>
      <c r="C108" s="27">
        <f>+C97</f>
        <v>1766387.3800000001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1766387.3800000001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2010088.62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2010088.62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911713.5100000001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911713.5100000001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183575.13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183575.13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256938.25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256938.25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385842.04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385842.04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640781.76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640781.76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568741.77</v>
      </c>
      <c r="H115" s="41">
        <v>0</v>
      </c>
      <c r="I115" s="41">
        <v>0</v>
      </c>
      <c r="J115" s="41">
        <v>0</v>
      </c>
      <c r="K115" s="42">
        <f t="shared" si="22"/>
        <v>568741.77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48539.62</v>
      </c>
      <c r="H116" s="41">
        <v>0</v>
      </c>
      <c r="I116" s="41">
        <v>0</v>
      </c>
      <c r="J116" s="41">
        <v>0</v>
      </c>
      <c r="K116" s="42">
        <f t="shared" si="22"/>
        <v>48539.62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332376.58</v>
      </c>
      <c r="H117" s="41">
        <v>0</v>
      </c>
      <c r="I117" s="41">
        <v>0</v>
      </c>
      <c r="J117" s="41">
        <v>0</v>
      </c>
      <c r="K117" s="42">
        <f t="shared" si="22"/>
        <v>332376.58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302111.6</v>
      </c>
      <c r="H118" s="41">
        <v>0</v>
      </c>
      <c r="I118" s="41">
        <v>0</v>
      </c>
      <c r="J118" s="41">
        <v>0</v>
      </c>
      <c r="K118" s="42">
        <f t="shared" si="22"/>
        <v>302111.6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765225.74</v>
      </c>
      <c r="H119" s="41">
        <v>0</v>
      </c>
      <c r="I119" s="41">
        <v>0</v>
      </c>
      <c r="J119" s="41">
        <v>0</v>
      </c>
      <c r="K119" s="42">
        <f t="shared" si="22"/>
        <v>765225.74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406964.57</v>
      </c>
      <c r="I120" s="41">
        <v>0</v>
      </c>
      <c r="J120" s="41">
        <v>0</v>
      </c>
      <c r="K120" s="42">
        <f t="shared" si="22"/>
        <v>406964.57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702498.27</v>
      </c>
      <c r="I121" s="41">
        <v>0</v>
      </c>
      <c r="J121" s="41">
        <v>0</v>
      </c>
      <c r="K121" s="42">
        <f t="shared" si="22"/>
        <v>702498.27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426352.09</v>
      </c>
      <c r="J122" s="41">
        <v>0</v>
      </c>
      <c r="K122" s="42">
        <f t="shared" si="22"/>
        <v>426352.09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638780.78</v>
      </c>
      <c r="K123" s="45">
        <f t="shared" si="22"/>
        <v>638780.78</v>
      </c>
    </row>
    <row r="124" spans="1:11" ht="23.25" customHeight="1">
      <c r="A124" s="61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2013-08-15T19:48:12Z</cp:lastPrinted>
  <dcterms:created xsi:type="dcterms:W3CDTF">2012-11-28T17:54:39Z</dcterms:created>
  <dcterms:modified xsi:type="dcterms:W3CDTF">2014-07-03T19:34:43Z</dcterms:modified>
  <cp:category/>
  <cp:version/>
  <cp:contentType/>
  <cp:contentStatus/>
</cp:coreProperties>
</file>