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<sst xmlns="http://schemas.openxmlformats.org/spreadsheetml/2006/main" count="128" uniqueCount="128">
  <si>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</si>
  <si>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</si>
  <si>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</si>
  <si>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</si>
  <si>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</si>
  <si>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</si>
  <si>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</si>
  <si>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</si>
  <si>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</si>
  <si>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</si>
  <si>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</si>
  <si>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</si>
  <si>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</si>
  <si>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</si>
  <si>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</si>
  <si>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</si>
  <si>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</si>
  <si>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</si>
  <si>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</si>
  <si>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</si>
  <si>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</si>
  <si>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</si>
  <si>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</si>
  <si>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</si>
  <si>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</si>
  <si>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</si>
  <si>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</si>
  <si>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</si>
  <si>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</si>
  <si>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</si>
  <si>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</si>
  <si>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</si>
  <si>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</si>
  <si>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</si>
  <si>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</si>
  <si>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</si>
  <si>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</si>
  <si>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</si>
  <si>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</si>
  <si>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</si>
  <si>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</si>
  <si>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</si>
  <si>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</si>
  <si>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</si>
  <si>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</si>
  <si>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</si>
  <si>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</si>
  <si>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</si>
  <si>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</si>
  <si>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</si>
  <si>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</si>
  <si>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</si>
  <si>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</si>
  <si>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</si>
  <si>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</si>
  <si>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</si>
  <si>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</si>
  <si>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</si>
  <si>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</si>
  <si>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</si>
  <si>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</si>
  <si>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</si>
  <si>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</si>
  <si>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</si>
  <si>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</si>
  <si>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</si>
  <si>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</si>
  <si>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</si>
  <si>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</si>
  <si>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</si>
  <si>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</si>
  <si>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</si>
  <si>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</si>
  <si>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</si>
  <si>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</si>
  <si>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</si>
  <si>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</si>
  <si>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</si>
  <si>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</si>
  <si>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</si>
  <si>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</si>
  <si>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</si>
  <si>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</si>
  <si>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</si>
  <si>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</si>
  <si>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</si>
  <si>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</si>
  <si>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</si>
  <si>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</si>
  <si>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</si>
  <si>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</si>
  <si>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</si>
  <si>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</si>
  <si>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</si>
  <si>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</si>
  <si>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</si>
  <si>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</si>
  <si>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</si>
  <si>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</si>
  <si>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</si>
  <si>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</si>
  <si>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</si>
  <si>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</si>
  <si>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</si>
  <si>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</si>
  <si>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</si>
  <si>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</si>
  <si>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</si>
  <si>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</si>
  <si>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</si>
  <si>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</si>
  <si>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</si>
  <si>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</si>
  <si>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</si>
  <si>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</si>
  <si>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</si>
  <si>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</si>
  <si>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</si>
  <si>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</si>
  <si>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</si>
  <si>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</si>
  <si>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</si>
  <si>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</si>
  <si>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</si>
  <si>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25/06/14 - VENCIMENTO 02/07/14</t>
  </si>
  <si>
    <t>6.3. Revisão de Remuneração pelo Transporte Coletivo  (1)</t>
  </si>
  <si>
    <t>6.4. Revisão de Remuneração pelo Serviço Atende (2)</t>
  </si>
  <si>
    <t>Notas: (1) Revisões esporádicas de passageiros períodos de fevereiro/14, área 8 - 654 passageiros e março/14, áreas 1 e 8 - 3.117 passageiros. Revisão de ajuste de combustível mês de junho/14.
               (2) Revisão de remuneração da empresa Express - desconto parcelado.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</si>
</sst>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0" fillId="0" borderId="15" xfId="0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43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3.125" style="1" customWidth="1"/>
    <col min="14" max="16384" width="9.00390625" style="1" customWidth="1"/>
  </cols>
  <sheetData>
    <row r="1" spans="1:11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124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1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1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2" ht="17.25" customHeight="1">
      <c r="A7" s="8" t="s">
        <v>30</v>
      </c>
      <c r="B7" s="9">
        <f aca="true" t="shared" si="0" ref="B7:K7">+B8+B20+B24+B27</f>
        <v>550314</v>
      </c>
      <c r="C7" s="9">
        <f t="shared" si="0"/>
        <v>730186</v>
      </c>
      <c r="D7" s="9">
        <f t="shared" si="0"/>
        <v>764350</v>
      </c>
      <c r="E7" s="9">
        <f t="shared" si="0"/>
        <v>517764</v>
      </c>
      <c r="F7" s="9">
        <f t="shared" si="0"/>
        <v>725903</v>
      </c>
      <c r="G7" s="9">
        <f t="shared" si="0"/>
        <v>1137564</v>
      </c>
      <c r="H7" s="9">
        <f t="shared" si="0"/>
        <v>530822</v>
      </c>
      <c r="I7" s="9">
        <f t="shared" si="0"/>
        <v>118903</v>
      </c>
      <c r="J7" s="9">
        <f t="shared" si="0"/>
        <v>275255</v>
      </c>
      <c r="K7" s="9">
        <f t="shared" si="0"/>
        <v>5351061</v>
      </c>
      <c r="L7" s="53"/>
    </row>
    <row r="8" spans="1:11" ht="17.25" customHeight="1">
      <c r="A8" s="10" t="s">
        <v>120</v>
      </c>
      <c r="B8" s="11">
        <f>B9+B12+B16</f>
        <v>324323</v>
      </c>
      <c r="C8" s="11">
        <f aca="true" t="shared" si="1" ref="C8:J8">C9+C12+C16</f>
        <v>435935</v>
      </c>
      <c r="D8" s="11">
        <f t="shared" si="1"/>
        <v>428479</v>
      </c>
      <c r="E8" s="11">
        <f t="shared" si="1"/>
        <v>303354</v>
      </c>
      <c r="F8" s="11">
        <f t="shared" si="1"/>
        <v>402996</v>
      </c>
      <c r="G8" s="11">
        <f t="shared" si="1"/>
        <v>612677</v>
      </c>
      <c r="H8" s="11">
        <f t="shared" si="1"/>
        <v>324858</v>
      </c>
      <c r="I8" s="11">
        <f t="shared" si="1"/>
        <v>62547</v>
      </c>
      <c r="J8" s="11">
        <f t="shared" si="1"/>
        <v>152717</v>
      </c>
      <c r="K8" s="11">
        <f>SUM(B8:J8)</f>
        <v>3047886</v>
      </c>
    </row>
    <row r="9" spans="1:11" ht="17.25" customHeight="1">
      <c r="A9" s="15" t="s">
        <v>17</v>
      </c>
      <c r="B9" s="13">
        <f>+B10+B11</f>
        <v>46150</v>
      </c>
      <c r="C9" s="13">
        <f aca="true" t="shared" si="2" ref="C9:J9">+C10+C11</f>
        <v>63447</v>
      </c>
      <c r="D9" s="13">
        <f t="shared" si="2"/>
        <v>56445</v>
      </c>
      <c r="E9" s="13">
        <f t="shared" si="2"/>
        <v>41000</v>
      </c>
      <c r="F9" s="13">
        <f t="shared" si="2"/>
        <v>49157</v>
      </c>
      <c r="G9" s="13">
        <f t="shared" si="2"/>
        <v>59590</v>
      </c>
      <c r="H9" s="13">
        <f t="shared" si="2"/>
        <v>55455</v>
      </c>
      <c r="I9" s="13">
        <f t="shared" si="2"/>
        <v>10576</v>
      </c>
      <c r="J9" s="13">
        <f t="shared" si="2"/>
        <v>18135</v>
      </c>
      <c r="K9" s="11">
        <f>SUM(B9:J9)</f>
        <v>399955</v>
      </c>
    </row>
    <row r="10" spans="1:11" ht="17.25" customHeight="1">
      <c r="A10" s="30" t="s">
        <v>18</v>
      </c>
      <c r="B10" s="13">
        <v>46150</v>
      </c>
      <c r="C10" s="13">
        <v>63447</v>
      </c>
      <c r="D10" s="13">
        <v>56445</v>
      </c>
      <c r="E10" s="13">
        <v>41000</v>
      </c>
      <c r="F10" s="13">
        <v>49157</v>
      </c>
      <c r="G10" s="13">
        <v>59590</v>
      </c>
      <c r="H10" s="13">
        <v>55455</v>
      </c>
      <c r="I10" s="13">
        <v>10576</v>
      </c>
      <c r="J10" s="13">
        <v>18135</v>
      </c>
      <c r="K10" s="11">
        <f>SUM(B10:J10)</f>
        <v>399955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270792</v>
      </c>
      <c r="C12" s="17">
        <f t="shared" si="3"/>
        <v>362342</v>
      </c>
      <c r="D12" s="17">
        <f t="shared" si="3"/>
        <v>362908</v>
      </c>
      <c r="E12" s="17">
        <f t="shared" si="3"/>
        <v>255928</v>
      </c>
      <c r="F12" s="17">
        <f t="shared" si="3"/>
        <v>344950</v>
      </c>
      <c r="G12" s="17">
        <f t="shared" si="3"/>
        <v>539078</v>
      </c>
      <c r="H12" s="17">
        <f t="shared" si="3"/>
        <v>262507</v>
      </c>
      <c r="I12" s="17">
        <f t="shared" si="3"/>
        <v>50207</v>
      </c>
      <c r="J12" s="17">
        <f t="shared" si="3"/>
        <v>131336</v>
      </c>
      <c r="K12" s="11">
        <f aca="true" t="shared" si="4" ref="K12:K27">SUM(B12:J12)</f>
        <v>2580048</v>
      </c>
    </row>
    <row r="13" spans="1:13" ht="17.25" customHeight="1">
      <c r="A13" s="14" t="s">
        <v>20</v>
      </c>
      <c r="B13" s="13">
        <v>126852</v>
      </c>
      <c r="C13" s="13">
        <v>178916</v>
      </c>
      <c r="D13" s="13">
        <v>185309</v>
      </c>
      <c r="E13" s="13">
        <v>127449</v>
      </c>
      <c r="F13" s="13">
        <v>171990</v>
      </c>
      <c r="G13" s="13">
        <v>259208</v>
      </c>
      <c r="H13" s="13">
        <v>121628</v>
      </c>
      <c r="I13" s="13">
        <v>27618</v>
      </c>
      <c r="J13" s="13">
        <v>66658</v>
      </c>
      <c r="K13" s="11">
        <f t="shared" si="4"/>
        <v>1265628</v>
      </c>
      <c r="L13" s="53"/>
      <c r="M13" s="54"/>
    </row>
    <row r="14" spans="1:12" ht="17.25" customHeight="1">
      <c r="A14" s="14" t="s">
        <v>21</v>
      </c>
      <c r="B14" s="13">
        <v>119547</v>
      </c>
      <c r="C14" s="13">
        <v>148845</v>
      </c>
      <c r="D14" s="13">
        <v>144143</v>
      </c>
      <c r="E14" s="13">
        <v>106789</v>
      </c>
      <c r="F14" s="13">
        <v>143779</v>
      </c>
      <c r="G14" s="13">
        <v>240821</v>
      </c>
      <c r="H14" s="13">
        <v>116695</v>
      </c>
      <c r="I14" s="13">
        <v>17744</v>
      </c>
      <c r="J14" s="13">
        <v>52794</v>
      </c>
      <c r="K14" s="11">
        <f t="shared" si="4"/>
        <v>1091157</v>
      </c>
      <c r="L14" s="53"/>
    </row>
    <row r="15" spans="1:11" ht="17.25" customHeight="1">
      <c r="A15" s="14" t="s">
        <v>22</v>
      </c>
      <c r="B15" s="13">
        <v>24393</v>
      </c>
      <c r="C15" s="13">
        <v>34581</v>
      </c>
      <c r="D15" s="13">
        <v>33456</v>
      </c>
      <c r="E15" s="13">
        <v>21690</v>
      </c>
      <c r="F15" s="13">
        <v>29181</v>
      </c>
      <c r="G15" s="13">
        <v>39049</v>
      </c>
      <c r="H15" s="13">
        <v>24184</v>
      </c>
      <c r="I15" s="13">
        <v>4845</v>
      </c>
      <c r="J15" s="13">
        <v>11884</v>
      </c>
      <c r="K15" s="11">
        <f t="shared" si="4"/>
        <v>223263</v>
      </c>
    </row>
    <row r="16" spans="1:11" ht="17.25" customHeight="1">
      <c r="A16" s="15" t="s">
        <v>116</v>
      </c>
      <c r="B16" s="13">
        <f>B17+B18+B19</f>
        <v>7381</v>
      </c>
      <c r="C16" s="13">
        <f aca="true" t="shared" si="5" ref="C16:J16">C17+C18+C19</f>
        <v>10146</v>
      </c>
      <c r="D16" s="13">
        <f t="shared" si="5"/>
        <v>9126</v>
      </c>
      <c r="E16" s="13">
        <f t="shared" si="5"/>
        <v>6426</v>
      </c>
      <c r="F16" s="13">
        <f t="shared" si="5"/>
        <v>8889</v>
      </c>
      <c r="G16" s="13">
        <f t="shared" si="5"/>
        <v>14009</v>
      </c>
      <c r="H16" s="13">
        <f t="shared" si="5"/>
        <v>6896</v>
      </c>
      <c r="I16" s="13">
        <f t="shared" si="5"/>
        <v>1764</v>
      </c>
      <c r="J16" s="13">
        <f t="shared" si="5"/>
        <v>3246</v>
      </c>
      <c r="K16" s="11">
        <f t="shared" si="4"/>
        <v>67883</v>
      </c>
    </row>
    <row r="17" spans="1:11" ht="17.25" customHeight="1">
      <c r="A17" s="14" t="s">
        <v>117</v>
      </c>
      <c r="B17" s="13">
        <v>3221</v>
      </c>
      <c r="C17" s="13">
        <v>4589</v>
      </c>
      <c r="D17" s="13">
        <v>4175</v>
      </c>
      <c r="E17" s="13">
        <v>3008</v>
      </c>
      <c r="F17" s="13">
        <v>4144</v>
      </c>
      <c r="G17" s="13">
        <v>6842</v>
      </c>
      <c r="H17" s="13">
        <v>3369</v>
      </c>
      <c r="I17" s="13">
        <v>814</v>
      </c>
      <c r="J17" s="13">
        <v>1461</v>
      </c>
      <c r="K17" s="11">
        <f t="shared" si="4"/>
        <v>31623</v>
      </c>
    </row>
    <row r="18" spans="1:11" ht="17.25" customHeight="1">
      <c r="A18" s="14" t="s">
        <v>118</v>
      </c>
      <c r="B18" s="13">
        <v>217</v>
      </c>
      <c r="C18" s="13">
        <v>290</v>
      </c>
      <c r="D18" s="13">
        <v>308</v>
      </c>
      <c r="E18" s="13">
        <v>265</v>
      </c>
      <c r="F18" s="13">
        <v>354</v>
      </c>
      <c r="G18" s="13">
        <v>613</v>
      </c>
      <c r="H18" s="13">
        <v>281</v>
      </c>
      <c r="I18" s="13">
        <v>73</v>
      </c>
      <c r="J18" s="13">
        <v>111</v>
      </c>
      <c r="K18" s="11">
        <f t="shared" si="4"/>
        <v>2512</v>
      </c>
    </row>
    <row r="19" spans="1:11" ht="17.25" customHeight="1">
      <c r="A19" s="14" t="s">
        <v>119</v>
      </c>
      <c r="B19" s="13">
        <v>3943</v>
      </c>
      <c r="C19" s="13">
        <v>5267</v>
      </c>
      <c r="D19" s="13">
        <v>4643</v>
      </c>
      <c r="E19" s="13">
        <v>3153</v>
      </c>
      <c r="F19" s="13">
        <v>4391</v>
      </c>
      <c r="G19" s="13">
        <v>6554</v>
      </c>
      <c r="H19" s="13">
        <v>3246</v>
      </c>
      <c r="I19" s="13">
        <v>877</v>
      </c>
      <c r="J19" s="13">
        <v>1674</v>
      </c>
      <c r="K19" s="11">
        <f t="shared" si="4"/>
        <v>33748</v>
      </c>
    </row>
    <row r="20" spans="1:11" ht="17.25" customHeight="1">
      <c r="A20" s="16" t="s">
        <v>23</v>
      </c>
      <c r="B20" s="11">
        <f>+B21+B22+B23</f>
        <v>179814</v>
      </c>
      <c r="C20" s="11">
        <f aca="true" t="shared" si="6" ref="C20:J20">+C21+C22+C23</f>
        <v>220811</v>
      </c>
      <c r="D20" s="11">
        <f t="shared" si="6"/>
        <v>249723</v>
      </c>
      <c r="E20" s="11">
        <f t="shared" si="6"/>
        <v>162118</v>
      </c>
      <c r="F20" s="11">
        <f t="shared" si="6"/>
        <v>258093</v>
      </c>
      <c r="G20" s="11">
        <f t="shared" si="6"/>
        <v>451053</v>
      </c>
      <c r="H20" s="11">
        <f t="shared" si="6"/>
        <v>162141</v>
      </c>
      <c r="I20" s="11">
        <f t="shared" si="6"/>
        <v>40333</v>
      </c>
      <c r="J20" s="11">
        <f t="shared" si="6"/>
        <v>86083</v>
      </c>
      <c r="K20" s="11">
        <f t="shared" si="4"/>
        <v>1810169</v>
      </c>
    </row>
    <row r="21" spans="1:12" ht="17.25" customHeight="1">
      <c r="A21" s="12" t="s">
        <v>24</v>
      </c>
      <c r="B21" s="13">
        <v>95753</v>
      </c>
      <c r="C21" s="13">
        <v>126396</v>
      </c>
      <c r="D21" s="13">
        <v>145273</v>
      </c>
      <c r="E21" s="13">
        <v>93148</v>
      </c>
      <c r="F21" s="13">
        <v>146362</v>
      </c>
      <c r="G21" s="13">
        <v>239296</v>
      </c>
      <c r="H21" s="13">
        <v>91050</v>
      </c>
      <c r="I21" s="13">
        <v>24635</v>
      </c>
      <c r="J21" s="13">
        <v>49386</v>
      </c>
      <c r="K21" s="11">
        <f t="shared" si="4"/>
        <v>1011299</v>
      </c>
      <c r="L21" s="53"/>
    </row>
    <row r="22" spans="1:12" ht="17.25" customHeight="1">
      <c r="A22" s="12" t="s">
        <v>25</v>
      </c>
      <c r="B22" s="13">
        <v>69303</v>
      </c>
      <c r="C22" s="13">
        <v>76009</v>
      </c>
      <c r="D22" s="13">
        <v>84394</v>
      </c>
      <c r="E22" s="13">
        <v>57622</v>
      </c>
      <c r="F22" s="13">
        <v>92638</v>
      </c>
      <c r="G22" s="13">
        <v>181594</v>
      </c>
      <c r="H22" s="13">
        <v>58600</v>
      </c>
      <c r="I22" s="13">
        <v>12390</v>
      </c>
      <c r="J22" s="13">
        <v>29702</v>
      </c>
      <c r="K22" s="11">
        <f t="shared" si="4"/>
        <v>662252</v>
      </c>
      <c r="L22" s="53"/>
    </row>
    <row r="23" spans="1:11" ht="17.25" customHeight="1">
      <c r="A23" s="12" t="s">
        <v>26</v>
      </c>
      <c r="B23" s="13">
        <v>14758</v>
      </c>
      <c r="C23" s="13">
        <v>18406</v>
      </c>
      <c r="D23" s="13">
        <v>20056</v>
      </c>
      <c r="E23" s="13">
        <v>11348</v>
      </c>
      <c r="F23" s="13">
        <v>19093</v>
      </c>
      <c r="G23" s="13">
        <v>30163</v>
      </c>
      <c r="H23" s="13">
        <v>12491</v>
      </c>
      <c r="I23" s="13">
        <v>3308</v>
      </c>
      <c r="J23" s="13">
        <v>6995</v>
      </c>
      <c r="K23" s="11">
        <f t="shared" si="4"/>
        <v>136618</v>
      </c>
    </row>
    <row r="24" spans="1:11" ht="17.25" customHeight="1">
      <c r="A24" s="16" t="s">
        <v>27</v>
      </c>
      <c r="B24" s="13">
        <v>46177</v>
      </c>
      <c r="C24" s="13">
        <v>73440</v>
      </c>
      <c r="D24" s="13">
        <v>86148</v>
      </c>
      <c r="E24" s="13">
        <v>52292</v>
      </c>
      <c r="F24" s="13">
        <v>64814</v>
      </c>
      <c r="G24" s="13">
        <v>73834</v>
      </c>
      <c r="H24" s="13">
        <v>36933</v>
      </c>
      <c r="I24" s="13">
        <v>16023</v>
      </c>
      <c r="J24" s="13">
        <v>36455</v>
      </c>
      <c r="K24" s="11">
        <f t="shared" si="4"/>
        <v>486116</v>
      </c>
    </row>
    <row r="25" spans="1:12" ht="17.25" customHeight="1">
      <c r="A25" s="12" t="s">
        <v>28</v>
      </c>
      <c r="B25" s="13">
        <v>29553</v>
      </c>
      <c r="C25" s="13">
        <v>47002</v>
      </c>
      <c r="D25" s="13">
        <v>55135</v>
      </c>
      <c r="E25" s="13">
        <v>33467</v>
      </c>
      <c r="F25" s="13">
        <v>41481</v>
      </c>
      <c r="G25" s="13">
        <v>47254</v>
      </c>
      <c r="H25" s="13">
        <v>23637</v>
      </c>
      <c r="I25" s="13">
        <v>10255</v>
      </c>
      <c r="J25" s="13">
        <v>23331</v>
      </c>
      <c r="K25" s="11">
        <f t="shared" si="4"/>
        <v>311115</v>
      </c>
      <c r="L25" s="53"/>
    </row>
    <row r="26" spans="1:12" ht="17.25" customHeight="1">
      <c r="A26" s="12" t="s">
        <v>29</v>
      </c>
      <c r="B26" s="13">
        <v>16624</v>
      </c>
      <c r="C26" s="13">
        <v>26438</v>
      </c>
      <c r="D26" s="13">
        <v>31013</v>
      </c>
      <c r="E26" s="13">
        <v>18825</v>
      </c>
      <c r="F26" s="13">
        <v>23333</v>
      </c>
      <c r="G26" s="13">
        <v>26580</v>
      </c>
      <c r="H26" s="13">
        <v>13296</v>
      </c>
      <c r="I26" s="13">
        <v>5768</v>
      </c>
      <c r="J26" s="13">
        <v>13124</v>
      </c>
      <c r="K26" s="11">
        <f t="shared" si="4"/>
        <v>175001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6890</v>
      </c>
      <c r="I27" s="11">
        <v>0</v>
      </c>
      <c r="J27" s="11">
        <v>0</v>
      </c>
      <c r="K27" s="11">
        <f t="shared" si="4"/>
        <v>6890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11183.46</v>
      </c>
      <c r="I35" s="19">
        <v>0</v>
      </c>
      <c r="J35" s="19">
        <v>0</v>
      </c>
      <c r="K35" s="23">
        <f>SUM(B35:J35)</f>
        <v>11183.46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1329212.44</v>
      </c>
      <c r="C47" s="22">
        <f aca="true" t="shared" si="9" ref="C47:H47">+C48+C56</f>
        <v>2008555.05</v>
      </c>
      <c r="D47" s="22">
        <f t="shared" si="9"/>
        <v>2384590.4000000004</v>
      </c>
      <c r="E47" s="22">
        <f t="shared" si="9"/>
        <v>1369692.81</v>
      </c>
      <c r="F47" s="22">
        <f t="shared" si="9"/>
        <v>1855921</v>
      </c>
      <c r="G47" s="22">
        <f t="shared" si="9"/>
        <v>2502248.5500000003</v>
      </c>
      <c r="H47" s="22">
        <f t="shared" si="9"/>
        <v>1352361.74</v>
      </c>
      <c r="I47" s="22">
        <f>+I48+I56</f>
        <v>526300.35</v>
      </c>
      <c r="J47" s="22">
        <f>+J48+J56</f>
        <v>735526.79</v>
      </c>
      <c r="K47" s="22">
        <f>SUM(B47:J47)</f>
        <v>14064409.130000003</v>
      </c>
    </row>
    <row r="48" spans="1:11" ht="17.25" customHeight="1">
      <c r="A48" s="16" t="s">
        <v>48</v>
      </c>
      <c r="B48" s="23">
        <f>SUM(B49:B55)</f>
        <v>1312168.7</v>
      </c>
      <c r="C48" s="23">
        <f aca="true" t="shared" si="10" ref="C48:H48">SUM(C49:C55)</f>
        <v>1985837.21</v>
      </c>
      <c r="D48" s="23">
        <f t="shared" si="10"/>
        <v>2361612.2</v>
      </c>
      <c r="E48" s="23">
        <f t="shared" si="10"/>
        <v>1348257.46</v>
      </c>
      <c r="F48" s="23">
        <f t="shared" si="10"/>
        <v>1835082.78</v>
      </c>
      <c r="G48" s="23">
        <f t="shared" si="10"/>
        <v>2473860.43</v>
      </c>
      <c r="H48" s="23">
        <f t="shared" si="10"/>
        <v>1334788.1199999999</v>
      </c>
      <c r="I48" s="23">
        <f>SUM(I49:I55)</f>
        <v>526300.35</v>
      </c>
      <c r="J48" s="23">
        <f>SUM(J49:J55)</f>
        <v>722406.75</v>
      </c>
      <c r="K48" s="23">
        <f aca="true" t="shared" si="11" ref="K48:K56">SUM(B48:J48)</f>
        <v>13900313.999999998</v>
      </c>
    </row>
    <row r="49" spans="1:11" ht="17.25" customHeight="1">
      <c r="A49" s="35" t="s">
        <v>49</v>
      </c>
      <c r="B49" s="23">
        <f aca="true" t="shared" si="12" ref="B49:H49">ROUND(B30*B7,2)</f>
        <v>1312168.7</v>
      </c>
      <c r="C49" s="23">
        <f t="shared" si="12"/>
        <v>1981432.73</v>
      </c>
      <c r="D49" s="23">
        <f t="shared" si="12"/>
        <v>2361612.2</v>
      </c>
      <c r="E49" s="23">
        <f t="shared" si="12"/>
        <v>1348257.46</v>
      </c>
      <c r="F49" s="23">
        <f t="shared" si="12"/>
        <v>1835082.78</v>
      </c>
      <c r="G49" s="23">
        <f t="shared" si="12"/>
        <v>2473860.43</v>
      </c>
      <c r="H49" s="23">
        <f t="shared" si="12"/>
        <v>1323604.66</v>
      </c>
      <c r="I49" s="23">
        <f>ROUND(I30*I7,2)</f>
        <v>526300.35</v>
      </c>
      <c r="J49" s="23">
        <f>ROUND(J30*J7,2)</f>
        <v>722406.75</v>
      </c>
      <c r="K49" s="23">
        <f t="shared" si="11"/>
        <v>13884726.059999999</v>
      </c>
    </row>
    <row r="50" spans="1:11" ht="17.25" customHeight="1">
      <c r="A50" s="35" t="s">
        <v>50</v>
      </c>
      <c r="B50" s="19">
        <v>0</v>
      </c>
      <c r="C50" s="23">
        <f>ROUND(C31*C7,2)</f>
        <v>4404.48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4404.48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11183.46</v>
      </c>
      <c r="I53" s="32">
        <f>+I35</f>
        <v>0</v>
      </c>
      <c r="J53" s="32">
        <f>+J35</f>
        <v>0</v>
      </c>
      <c r="K53" s="23">
        <f t="shared" si="11"/>
        <v>11183.46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-252989.91</v>
      </c>
      <c r="C60" s="36">
        <f t="shared" si="13"/>
        <v>-223856.93</v>
      </c>
      <c r="D60" s="36">
        <f t="shared" si="13"/>
        <v>-239088.97</v>
      </c>
      <c r="E60" s="36">
        <f t="shared" si="13"/>
        <v>-293669.39</v>
      </c>
      <c r="F60" s="36">
        <f t="shared" si="13"/>
        <v>-274948.02999999997</v>
      </c>
      <c r="G60" s="36">
        <f t="shared" si="13"/>
        <v>-301362.9</v>
      </c>
      <c r="H60" s="36">
        <f t="shared" si="13"/>
        <v>-115786.75</v>
      </c>
      <c r="I60" s="36">
        <f t="shared" si="13"/>
        <v>-76147.06</v>
      </c>
      <c r="J60" s="36">
        <f t="shared" si="13"/>
        <v>-80397.76</v>
      </c>
      <c r="K60" s="36">
        <f>SUM(B60:J60)</f>
        <v>-1858247.7</v>
      </c>
    </row>
    <row r="61" spans="1:11" ht="18.75" customHeight="1">
      <c r="A61" s="16" t="s">
        <v>82</v>
      </c>
      <c r="B61" s="36">
        <f aca="true" t="shared" si="14" ref="B61:J61">B62+B63+B64+B65+B66+B67</f>
        <v>-239754.11</v>
      </c>
      <c r="C61" s="36">
        <f t="shared" si="14"/>
        <v>-199652.99</v>
      </c>
      <c r="D61" s="36">
        <f t="shared" si="14"/>
        <v>-215262.59</v>
      </c>
      <c r="E61" s="36">
        <f t="shared" si="14"/>
        <v>-265487.3</v>
      </c>
      <c r="F61" s="36">
        <f t="shared" si="14"/>
        <v>-252681.28999999998</v>
      </c>
      <c r="G61" s="36">
        <f t="shared" si="14"/>
        <v>-268006.01</v>
      </c>
      <c r="H61" s="36">
        <f t="shared" si="14"/>
        <v>-166365</v>
      </c>
      <c r="I61" s="36">
        <f t="shared" si="14"/>
        <v>-31728</v>
      </c>
      <c r="J61" s="36">
        <f t="shared" si="14"/>
        <v>-54405</v>
      </c>
      <c r="K61" s="36">
        <f aca="true" t="shared" si="15" ref="K61:K92">SUM(B61:J61)</f>
        <v>-1693342.29</v>
      </c>
    </row>
    <row r="62" spans="1:11" ht="18.75" customHeight="1">
      <c r="A62" s="12" t="s">
        <v>83</v>
      </c>
      <c r="B62" s="36">
        <f>-ROUND(B9*$D$3,2)</f>
        <v>-138450</v>
      </c>
      <c r="C62" s="36">
        <f aca="true" t="shared" si="16" ref="C62:J62">-ROUND(C9*$D$3,2)</f>
        <v>-190341</v>
      </c>
      <c r="D62" s="36">
        <f t="shared" si="16"/>
        <v>-169335</v>
      </c>
      <c r="E62" s="36">
        <f t="shared" si="16"/>
        <v>-123000</v>
      </c>
      <c r="F62" s="36">
        <f t="shared" si="16"/>
        <v>-147471</v>
      </c>
      <c r="G62" s="36">
        <f t="shared" si="16"/>
        <v>-178770</v>
      </c>
      <c r="H62" s="36">
        <f t="shared" si="16"/>
        <v>-166365</v>
      </c>
      <c r="I62" s="36">
        <f t="shared" si="16"/>
        <v>-31728</v>
      </c>
      <c r="J62" s="36">
        <f t="shared" si="16"/>
        <v>-54405</v>
      </c>
      <c r="K62" s="36">
        <f t="shared" si="15"/>
        <v>-1199865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-822</v>
      </c>
      <c r="C64" s="36">
        <v>-72</v>
      </c>
      <c r="D64" s="36">
        <v>-294</v>
      </c>
      <c r="E64" s="36">
        <v>-735</v>
      </c>
      <c r="F64" s="36">
        <v>-531</v>
      </c>
      <c r="G64" s="36">
        <v>-345</v>
      </c>
      <c r="H64" s="36">
        <v>0</v>
      </c>
      <c r="I64" s="36">
        <v>0</v>
      </c>
      <c r="J64" s="36">
        <v>0</v>
      </c>
      <c r="K64" s="36">
        <f t="shared" si="15"/>
        <v>-2799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-100482.11</v>
      </c>
      <c r="C66" s="48">
        <v>-9239.99</v>
      </c>
      <c r="D66" s="48">
        <v>-45633.59</v>
      </c>
      <c r="E66" s="48">
        <v>-141752.3</v>
      </c>
      <c r="F66" s="48">
        <v>-104679.29</v>
      </c>
      <c r="G66" s="48">
        <v>-88891.01</v>
      </c>
      <c r="H66" s="19">
        <v>0</v>
      </c>
      <c r="I66" s="19">
        <v>0</v>
      </c>
      <c r="J66" s="19">
        <v>0</v>
      </c>
      <c r="K66" s="36">
        <f t="shared" si="15"/>
        <v>-490678.29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-16539.66</v>
      </c>
      <c r="C68" s="36">
        <f t="shared" si="17"/>
        <v>-24203.94</v>
      </c>
      <c r="D68" s="36">
        <f t="shared" si="17"/>
        <v>-23826.379999999997</v>
      </c>
      <c r="E68" s="36">
        <f t="shared" si="17"/>
        <v>-28182.09</v>
      </c>
      <c r="F68" s="36">
        <f t="shared" si="17"/>
        <v>-22266.74</v>
      </c>
      <c r="G68" s="36">
        <f t="shared" si="17"/>
        <v>-33356.89</v>
      </c>
      <c r="H68" s="36">
        <f t="shared" si="17"/>
        <v>-16320.94</v>
      </c>
      <c r="I68" s="36">
        <f t="shared" si="17"/>
        <v>-44419.06</v>
      </c>
      <c r="J68" s="36">
        <f t="shared" si="17"/>
        <v>-24994.4</v>
      </c>
      <c r="K68" s="36">
        <f t="shared" si="15"/>
        <v>-234110.1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-16539.66</v>
      </c>
      <c r="C73" s="36">
        <v>-24010.27</v>
      </c>
      <c r="D73" s="36">
        <v>-22697.87</v>
      </c>
      <c r="E73" s="36">
        <v>-15917.11</v>
      </c>
      <c r="F73" s="36">
        <v>-21873.41</v>
      </c>
      <c r="G73" s="36">
        <v>-33331.71</v>
      </c>
      <c r="H73" s="36">
        <v>-16320.94</v>
      </c>
      <c r="I73" s="36">
        <v>-5737.56</v>
      </c>
      <c r="J73" s="36">
        <v>-11828.47</v>
      </c>
      <c r="K73" s="49">
        <f t="shared" si="15"/>
        <v>-168257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-11368.45</v>
      </c>
      <c r="F92" s="19">
        <v>0</v>
      </c>
      <c r="G92" s="19">
        <v>0</v>
      </c>
      <c r="H92" s="19">
        <v>0</v>
      </c>
      <c r="I92" s="49">
        <v>-6631.38</v>
      </c>
      <c r="J92" s="49">
        <v>-13165.93</v>
      </c>
      <c r="K92" s="49">
        <f t="shared" si="15"/>
        <v>-31165.760000000002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19">
        <v>3303.86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66899.19</v>
      </c>
      <c r="I94" s="19">
        <v>0</v>
      </c>
      <c r="J94" s="19">
        <v>0</v>
      </c>
      <c r="K94" s="49">
        <f aca="true" t="shared" si="18" ref="K94:K100">SUM(B94:J94)</f>
        <v>70203.05</v>
      </c>
      <c r="L94" s="56"/>
    </row>
    <row r="95" spans="1:13" ht="18.75" customHeight="1">
      <c r="A95" s="16" t="s">
        <v>126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-998.36</v>
      </c>
      <c r="K95" s="49">
        <f t="shared" si="18"/>
        <v>-998.36</v>
      </c>
      <c r="L95" s="57"/>
      <c r="M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91</v>
      </c>
      <c r="B97" s="24">
        <f aca="true" t="shared" si="19" ref="B97:H97">+B98+B99</f>
        <v>1076222.53</v>
      </c>
      <c r="C97" s="24">
        <f t="shared" si="19"/>
        <v>1784698.12</v>
      </c>
      <c r="D97" s="24">
        <f t="shared" si="19"/>
        <v>2145501.4300000006</v>
      </c>
      <c r="E97" s="24">
        <f t="shared" si="19"/>
        <v>1076023.42</v>
      </c>
      <c r="F97" s="24">
        <f t="shared" si="19"/>
        <v>1580972.97</v>
      </c>
      <c r="G97" s="24">
        <f t="shared" si="19"/>
        <v>2200885.65</v>
      </c>
      <c r="H97" s="24">
        <f t="shared" si="19"/>
        <v>1236574.99</v>
      </c>
      <c r="I97" s="24">
        <f>+I98+I99</f>
        <v>450153.29</v>
      </c>
      <c r="J97" s="24">
        <f>+J98+J99</f>
        <v>655129.03</v>
      </c>
      <c r="K97" s="49">
        <f t="shared" si="18"/>
        <v>12206161.43</v>
      </c>
      <c r="L97" s="55"/>
      <c r="M97" s="71"/>
    </row>
    <row r="98" spans="1:13" ht="18.75" customHeight="1">
      <c r="A98" s="16" t="s">
        <v>90</v>
      </c>
      <c r="B98" s="24">
        <f aca="true" t="shared" si="20" ref="B98:J98">+B48+B61+B68+B94</f>
        <v>1059178.79</v>
      </c>
      <c r="C98" s="24">
        <f t="shared" si="20"/>
        <v>1761980.28</v>
      </c>
      <c r="D98" s="24">
        <f t="shared" si="20"/>
        <v>2122523.2300000004</v>
      </c>
      <c r="E98" s="24">
        <f t="shared" si="20"/>
        <v>1054588.0699999998</v>
      </c>
      <c r="F98" s="24">
        <f t="shared" si="20"/>
        <v>1560134.75</v>
      </c>
      <c r="G98" s="24">
        <f t="shared" si="20"/>
        <v>2172497.53</v>
      </c>
      <c r="H98" s="24">
        <f t="shared" si="20"/>
        <v>1219001.3699999999</v>
      </c>
      <c r="I98" s="24">
        <f t="shared" si="20"/>
        <v>450153.29</v>
      </c>
      <c r="J98" s="24">
        <f t="shared" si="20"/>
        <v>643007.35</v>
      </c>
      <c r="K98" s="49">
        <f t="shared" si="18"/>
        <v>12043064.659999998</v>
      </c>
      <c r="L98" s="55"/>
      <c r="M98" s="71"/>
    </row>
    <row r="99" spans="1:13" ht="18" customHeight="1">
      <c r="A99" s="16" t="s">
        <v>122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12121.68</v>
      </c>
      <c r="K99" s="49">
        <f t="shared" si="18"/>
        <v>163096.77</v>
      </c>
      <c r="M99" s="71"/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12206161.43</v>
      </c>
      <c r="L105" s="55"/>
    </row>
    <row r="106" spans="1:11" ht="18.75" customHeight="1">
      <c r="A106" s="26" t="s">
        <v>78</v>
      </c>
      <c r="B106" s="27">
        <v>136454.44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136454.44</v>
      </c>
    </row>
    <row r="107" spans="1:11" ht="18.75" customHeight="1">
      <c r="A107" s="26" t="s">
        <v>79</v>
      </c>
      <c r="B107" s="27">
        <v>939768.1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939768.1</v>
      </c>
    </row>
    <row r="108" spans="1:11" ht="18.75" customHeight="1">
      <c r="A108" s="26" t="s">
        <v>80</v>
      </c>
      <c r="B108" s="41">
        <v>0</v>
      </c>
      <c r="C108" s="27">
        <f>+C97</f>
        <v>1784698.12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1784698.12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2145501.4300000006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2145501.4300000006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1076023.42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1076023.42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197203.32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197203.32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279534.51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279534.51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415746.7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415746.7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688488.44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688488.44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627884.75</v>
      </c>
      <c r="H115" s="41">
        <v>0</v>
      </c>
      <c r="I115" s="41">
        <v>0</v>
      </c>
      <c r="J115" s="41">
        <v>0</v>
      </c>
      <c r="K115" s="42">
        <f t="shared" si="22"/>
        <v>627884.75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52217.44</v>
      </c>
      <c r="H116" s="41">
        <v>0</v>
      </c>
      <c r="I116" s="41">
        <v>0</v>
      </c>
      <c r="J116" s="41">
        <v>0</v>
      </c>
      <c r="K116" s="42">
        <f t="shared" si="22"/>
        <v>52217.44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355425.73</v>
      </c>
      <c r="H117" s="41">
        <v>0</v>
      </c>
      <c r="I117" s="41">
        <v>0</v>
      </c>
      <c r="J117" s="41">
        <v>0</v>
      </c>
      <c r="K117" s="42">
        <f t="shared" si="22"/>
        <v>355425.73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319377.38</v>
      </c>
      <c r="H118" s="41">
        <v>0</v>
      </c>
      <c r="I118" s="41">
        <v>0</v>
      </c>
      <c r="J118" s="41">
        <v>0</v>
      </c>
      <c r="K118" s="42">
        <f t="shared" si="22"/>
        <v>319377.38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845980.34</v>
      </c>
      <c r="H119" s="41">
        <v>0</v>
      </c>
      <c r="I119" s="41">
        <v>0</v>
      </c>
      <c r="J119" s="41">
        <v>0</v>
      </c>
      <c r="K119" s="42">
        <f t="shared" si="22"/>
        <v>845980.34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492481.52</v>
      </c>
      <c r="I120" s="41">
        <v>0</v>
      </c>
      <c r="J120" s="41">
        <v>0</v>
      </c>
      <c r="K120" s="42">
        <f t="shared" si="22"/>
        <v>492481.52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744093.47</v>
      </c>
      <c r="I121" s="41">
        <v>0</v>
      </c>
      <c r="J121" s="41">
        <v>0</v>
      </c>
      <c r="K121" s="42">
        <f t="shared" si="22"/>
        <v>744093.47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450153.29</v>
      </c>
      <c r="J122" s="41">
        <v>0</v>
      </c>
      <c r="K122" s="42">
        <f t="shared" si="22"/>
        <v>450153.29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655129.03</v>
      </c>
      <c r="K123" s="45">
        <f t="shared" si="22"/>
        <v>655129.03</v>
      </c>
    </row>
    <row r="124" spans="1:11" ht="35.25" customHeight="1">
      <c r="A124" s="61" t="s">
        <v>127</v>
      </c>
      <c r="B124" s="61"/>
      <c r="C124" s="61"/>
      <c r="D124" s="61"/>
      <c r="E124" s="61"/>
      <c r="F124" s="61"/>
      <c r="G124" s="61"/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8">
    <mergeCell ref="A124:G124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2014-07-01T18:52:18Z</dcterms:modified>
  <cp:category/>
  <cp:version/>
  <cp:contentType/>
  <cp:contentStatus/>
</cp:coreProperties>
</file>