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<sst xmlns="http://schemas.openxmlformats.org/spreadsheetml/2006/main" count="128" uniqueCount="128">
  <si>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</si>
  <si>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</si>
  <si>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</si>
  <si>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</si>
  <si>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</si>
  <si>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</si>
  <si>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</si>
  <si>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</si>
  <si>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</si>
  <si>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</si>
  <si>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</si>
  <si>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</si>
  <si>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</si>
  <si>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</si>
  <si>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</si>
  <si>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</si>
  <si>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</si>
  <si>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</si>
  <si>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</si>
  <si>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</si>
  <si>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</si>
  <si>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</si>
  <si>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</si>
  <si>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</si>
  <si>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</si>
  <si>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</si>
  <si>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</si>
  <si>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</si>
  <si>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</si>
  <si>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</si>
  <si>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</si>
  <si>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</si>
  <si>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</si>
  <si>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</si>
  <si>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</si>
  <si>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</si>
  <si>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</si>
  <si>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</si>
  <si>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</si>
  <si>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</si>
  <si>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</si>
  <si>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</si>
  <si>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</si>
  <si>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</si>
  <si>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</si>
  <si>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</si>
  <si>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</si>
  <si>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</si>
  <si>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</si>
  <si>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</si>
  <si>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</si>
  <si>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</si>
  <si>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</si>
  <si>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</si>
  <si>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</si>
  <si>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</si>
  <si>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</si>
  <si>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</si>
  <si>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</si>
  <si>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</si>
  <si>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</si>
  <si>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</si>
  <si>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</si>
  <si>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</si>
  <si>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</si>
  <si>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</si>
  <si>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</si>
  <si>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</si>
  <si>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</si>
  <si>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</si>
  <si>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</si>
  <si>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</si>
  <si>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</si>
  <si>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</si>
  <si>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</si>
  <si>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</si>
  <si>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</si>
  <si>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</si>
  <si>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</si>
  <si>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</si>
  <si>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</si>
  <si>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</si>
  <si>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</si>
  <si>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</si>
  <si>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</si>
  <si>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</si>
  <si>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</si>
  <si>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</si>
  <si>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</si>
  <si>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</si>
  <si>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</si>
  <si>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</si>
  <si>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</si>
  <si>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</si>
  <si>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</si>
  <si>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</si>
  <si>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</si>
  <si>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</si>
  <si>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</si>
  <si>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</si>
  <si>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</si>
  <si>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</si>
  <si>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</si>
  <si>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</si>
  <si>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</si>
  <si>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</si>
  <si>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</si>
  <si>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</si>
  <si>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</si>
  <si>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</si>
  <si>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</si>
  <si>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</si>
  <si>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</si>
  <si>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</si>
  <si>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</si>
  <si>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</si>
  <si>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</si>
  <si>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</si>
  <si>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</si>
  <si>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</si>
  <si>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</si>
  <si>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</si>
  <si>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</si>
  <si>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</si>
  <si>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24/06/14 - VENCIMENTO 01/07/14</t>
  </si>
  <si>
    <t>6.3. Revisão de Remuneração pelo Transporte Coletivo  (1)</t>
  </si>
  <si>
    <t>6.4. Revisão de Remuneração pelo Serviço Atende (2)</t>
  </si>
  <si>
    <t>Notas: (1) Revisão de passageiros transportados mês de maio/2014, todas as áreas. Total de 472.661 passageiros.
               (2) Revisão de remuneração da empresa Express - desconto parcelado.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</si>
</sst>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 indent="1"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abSelected="1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3.753906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546012</v>
      </c>
      <c r="C7" s="9">
        <f t="shared" si="0"/>
        <v>730212</v>
      </c>
      <c r="D7" s="9">
        <f t="shared" si="0"/>
        <v>762191</v>
      </c>
      <c r="E7" s="9">
        <f t="shared" si="0"/>
        <v>521616</v>
      </c>
      <c r="F7" s="9">
        <f t="shared" si="0"/>
        <v>719255</v>
      </c>
      <c r="G7" s="9">
        <f t="shared" si="0"/>
        <v>1134427</v>
      </c>
      <c r="H7" s="9">
        <f t="shared" si="0"/>
        <v>530480</v>
      </c>
      <c r="I7" s="9">
        <f t="shared" si="0"/>
        <v>116042</v>
      </c>
      <c r="J7" s="9">
        <f t="shared" si="0"/>
        <v>271670</v>
      </c>
      <c r="K7" s="9">
        <f t="shared" si="0"/>
        <v>5331905</v>
      </c>
      <c r="L7" s="53"/>
    </row>
    <row r="8" spans="1:11" ht="17.25" customHeight="1">
      <c r="A8" s="10" t="s">
        <v>120</v>
      </c>
      <c r="B8" s="11">
        <f>B9+B12+B16</f>
        <v>323222</v>
      </c>
      <c r="C8" s="11">
        <f aca="true" t="shared" si="1" ref="C8:J8">C9+C12+C16</f>
        <v>438081</v>
      </c>
      <c r="D8" s="11">
        <f t="shared" si="1"/>
        <v>427564</v>
      </c>
      <c r="E8" s="11">
        <f t="shared" si="1"/>
        <v>306370</v>
      </c>
      <c r="F8" s="11">
        <f t="shared" si="1"/>
        <v>401292</v>
      </c>
      <c r="G8" s="11">
        <f t="shared" si="1"/>
        <v>612555</v>
      </c>
      <c r="H8" s="11">
        <f t="shared" si="1"/>
        <v>324413</v>
      </c>
      <c r="I8" s="11">
        <f t="shared" si="1"/>
        <v>60944</v>
      </c>
      <c r="J8" s="11">
        <f t="shared" si="1"/>
        <v>150966</v>
      </c>
      <c r="K8" s="11">
        <f>SUM(B8:J8)</f>
        <v>3045407</v>
      </c>
    </row>
    <row r="9" spans="1:11" ht="17.25" customHeight="1">
      <c r="A9" s="15" t="s">
        <v>17</v>
      </c>
      <c r="B9" s="13">
        <f>+B10+B11</f>
        <v>49153</v>
      </c>
      <c r="C9" s="13">
        <f aca="true" t="shared" si="2" ref="C9:J9">+C10+C11</f>
        <v>67969</v>
      </c>
      <c r="D9" s="13">
        <f t="shared" si="2"/>
        <v>60741</v>
      </c>
      <c r="E9" s="13">
        <f t="shared" si="2"/>
        <v>44162</v>
      </c>
      <c r="F9" s="13">
        <f t="shared" si="2"/>
        <v>52279</v>
      </c>
      <c r="G9" s="13">
        <f t="shared" si="2"/>
        <v>63339</v>
      </c>
      <c r="H9" s="13">
        <f t="shared" si="2"/>
        <v>57915</v>
      </c>
      <c r="I9" s="13">
        <f t="shared" si="2"/>
        <v>10760</v>
      </c>
      <c r="J9" s="13">
        <f t="shared" si="2"/>
        <v>19390</v>
      </c>
      <c r="K9" s="11">
        <f>SUM(B9:J9)</f>
        <v>425708</v>
      </c>
    </row>
    <row r="10" spans="1:11" ht="17.25" customHeight="1">
      <c r="A10" s="30" t="s">
        <v>18</v>
      </c>
      <c r="B10" s="13">
        <v>49153</v>
      </c>
      <c r="C10" s="13">
        <v>67969</v>
      </c>
      <c r="D10" s="13">
        <v>60741</v>
      </c>
      <c r="E10" s="13">
        <v>44162</v>
      </c>
      <c r="F10" s="13">
        <v>52279</v>
      </c>
      <c r="G10" s="13">
        <v>63339</v>
      </c>
      <c r="H10" s="13">
        <v>57915</v>
      </c>
      <c r="I10" s="13">
        <v>10760</v>
      </c>
      <c r="J10" s="13">
        <v>19390</v>
      </c>
      <c r="K10" s="11">
        <f>SUM(B10:J10)</f>
        <v>425708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266913</v>
      </c>
      <c r="C12" s="17">
        <f t="shared" si="3"/>
        <v>360123</v>
      </c>
      <c r="D12" s="17">
        <f t="shared" si="3"/>
        <v>357927</v>
      </c>
      <c r="E12" s="17">
        <f t="shared" si="3"/>
        <v>255804</v>
      </c>
      <c r="F12" s="17">
        <f t="shared" si="3"/>
        <v>340353</v>
      </c>
      <c r="G12" s="17">
        <f t="shared" si="3"/>
        <v>535390</v>
      </c>
      <c r="H12" s="17">
        <f t="shared" si="3"/>
        <v>259614</v>
      </c>
      <c r="I12" s="17">
        <f t="shared" si="3"/>
        <v>48612</v>
      </c>
      <c r="J12" s="17">
        <f t="shared" si="3"/>
        <v>128450</v>
      </c>
      <c r="K12" s="11">
        <f aca="true" t="shared" si="4" ref="K12:K27">SUM(B12:J12)</f>
        <v>2553186</v>
      </c>
    </row>
    <row r="13" spans="1:13" ht="17.25" customHeight="1">
      <c r="A13" s="14" t="s">
        <v>20</v>
      </c>
      <c r="B13" s="13">
        <v>123335</v>
      </c>
      <c r="C13" s="13">
        <v>175654</v>
      </c>
      <c r="D13" s="13">
        <v>181014</v>
      </c>
      <c r="E13" s="13">
        <v>125893</v>
      </c>
      <c r="F13" s="13">
        <v>167824</v>
      </c>
      <c r="G13" s="13">
        <v>254507</v>
      </c>
      <c r="H13" s="13">
        <v>118981</v>
      </c>
      <c r="I13" s="13">
        <v>26302</v>
      </c>
      <c r="J13" s="13">
        <v>64529</v>
      </c>
      <c r="K13" s="11">
        <f t="shared" si="4"/>
        <v>1238039</v>
      </c>
      <c r="L13" s="53"/>
      <c r="M13" s="54"/>
    </row>
    <row r="14" spans="1:12" ht="17.25" customHeight="1">
      <c r="A14" s="14" t="s">
        <v>21</v>
      </c>
      <c r="B14" s="13">
        <v>119236</v>
      </c>
      <c r="C14" s="13">
        <v>149399</v>
      </c>
      <c r="D14" s="13">
        <v>143970</v>
      </c>
      <c r="E14" s="13">
        <v>107716</v>
      </c>
      <c r="F14" s="13">
        <v>143455</v>
      </c>
      <c r="G14" s="13">
        <v>241338</v>
      </c>
      <c r="H14" s="13">
        <v>116485</v>
      </c>
      <c r="I14" s="13">
        <v>17387</v>
      </c>
      <c r="J14" s="13">
        <v>51935</v>
      </c>
      <c r="K14" s="11">
        <f t="shared" si="4"/>
        <v>1090921</v>
      </c>
      <c r="L14" s="53"/>
    </row>
    <row r="15" spans="1:11" ht="17.25" customHeight="1">
      <c r="A15" s="14" t="s">
        <v>22</v>
      </c>
      <c r="B15" s="13">
        <v>24342</v>
      </c>
      <c r="C15" s="13">
        <v>35070</v>
      </c>
      <c r="D15" s="13">
        <v>32943</v>
      </c>
      <c r="E15" s="13">
        <v>22195</v>
      </c>
      <c r="F15" s="13">
        <v>29074</v>
      </c>
      <c r="G15" s="13">
        <v>39545</v>
      </c>
      <c r="H15" s="13">
        <v>24148</v>
      </c>
      <c r="I15" s="13">
        <v>4923</v>
      </c>
      <c r="J15" s="13">
        <v>11986</v>
      </c>
      <c r="K15" s="11">
        <f t="shared" si="4"/>
        <v>224226</v>
      </c>
    </row>
    <row r="16" spans="1:11" ht="17.25" customHeight="1">
      <c r="A16" s="15" t="s">
        <v>116</v>
      </c>
      <c r="B16" s="13">
        <f>B17+B18+B19</f>
        <v>7156</v>
      </c>
      <c r="C16" s="13">
        <f aca="true" t="shared" si="5" ref="C16:J16">C17+C18+C19</f>
        <v>9989</v>
      </c>
      <c r="D16" s="13">
        <f t="shared" si="5"/>
        <v>8896</v>
      </c>
      <c r="E16" s="13">
        <f t="shared" si="5"/>
        <v>6404</v>
      </c>
      <c r="F16" s="13">
        <f t="shared" si="5"/>
        <v>8660</v>
      </c>
      <c r="G16" s="13">
        <f t="shared" si="5"/>
        <v>13826</v>
      </c>
      <c r="H16" s="13">
        <f t="shared" si="5"/>
        <v>6884</v>
      </c>
      <c r="I16" s="13">
        <f t="shared" si="5"/>
        <v>1572</v>
      </c>
      <c r="J16" s="13">
        <f t="shared" si="5"/>
        <v>3126</v>
      </c>
      <c r="K16" s="11">
        <f t="shared" si="4"/>
        <v>66513</v>
      </c>
    </row>
    <row r="17" spans="1:11" ht="17.25" customHeight="1">
      <c r="A17" s="14" t="s">
        <v>117</v>
      </c>
      <c r="B17" s="13">
        <v>3004</v>
      </c>
      <c r="C17" s="13">
        <v>4485</v>
      </c>
      <c r="D17" s="13">
        <v>3988</v>
      </c>
      <c r="E17" s="13">
        <v>2992</v>
      </c>
      <c r="F17" s="13">
        <v>4055</v>
      </c>
      <c r="G17" s="13">
        <v>6719</v>
      </c>
      <c r="H17" s="13">
        <v>3401</v>
      </c>
      <c r="I17" s="13">
        <v>743</v>
      </c>
      <c r="J17" s="13">
        <v>1400</v>
      </c>
      <c r="K17" s="11">
        <f t="shared" si="4"/>
        <v>30787</v>
      </c>
    </row>
    <row r="18" spans="1:11" ht="17.25" customHeight="1">
      <c r="A18" s="14" t="s">
        <v>118</v>
      </c>
      <c r="B18" s="13">
        <v>228</v>
      </c>
      <c r="C18" s="13">
        <v>286</v>
      </c>
      <c r="D18" s="13">
        <v>297</v>
      </c>
      <c r="E18" s="13">
        <v>270</v>
      </c>
      <c r="F18" s="13">
        <v>310</v>
      </c>
      <c r="G18" s="13">
        <v>608</v>
      </c>
      <c r="H18" s="13">
        <v>251</v>
      </c>
      <c r="I18" s="13">
        <v>55</v>
      </c>
      <c r="J18" s="13">
        <v>117</v>
      </c>
      <c r="K18" s="11">
        <f t="shared" si="4"/>
        <v>2422</v>
      </c>
    </row>
    <row r="19" spans="1:11" ht="17.25" customHeight="1">
      <c r="A19" s="14" t="s">
        <v>119</v>
      </c>
      <c r="B19" s="13">
        <v>3924</v>
      </c>
      <c r="C19" s="13">
        <v>5218</v>
      </c>
      <c r="D19" s="13">
        <v>4611</v>
      </c>
      <c r="E19" s="13">
        <v>3142</v>
      </c>
      <c r="F19" s="13">
        <v>4295</v>
      </c>
      <c r="G19" s="13">
        <v>6499</v>
      </c>
      <c r="H19" s="13">
        <v>3232</v>
      </c>
      <c r="I19" s="13">
        <v>774</v>
      </c>
      <c r="J19" s="13">
        <v>1609</v>
      </c>
      <c r="K19" s="11">
        <f t="shared" si="4"/>
        <v>33304</v>
      </c>
    </row>
    <row r="20" spans="1:11" ht="17.25" customHeight="1">
      <c r="A20" s="16" t="s">
        <v>23</v>
      </c>
      <c r="B20" s="11">
        <f>+B21+B22+B23</f>
        <v>177236</v>
      </c>
      <c r="C20" s="11">
        <f aca="true" t="shared" si="6" ref="C20:J20">+C21+C22+C23</f>
        <v>219309</v>
      </c>
      <c r="D20" s="11">
        <f t="shared" si="6"/>
        <v>247695</v>
      </c>
      <c r="E20" s="11">
        <f t="shared" si="6"/>
        <v>161586</v>
      </c>
      <c r="F20" s="11">
        <f t="shared" si="6"/>
        <v>253395</v>
      </c>
      <c r="G20" s="11">
        <f t="shared" si="6"/>
        <v>447180</v>
      </c>
      <c r="H20" s="11">
        <f t="shared" si="6"/>
        <v>161563</v>
      </c>
      <c r="I20" s="11">
        <f t="shared" si="6"/>
        <v>39186</v>
      </c>
      <c r="J20" s="11">
        <f t="shared" si="6"/>
        <v>85373</v>
      </c>
      <c r="K20" s="11">
        <f t="shared" si="4"/>
        <v>1792523</v>
      </c>
    </row>
    <row r="21" spans="1:12" ht="17.25" customHeight="1">
      <c r="A21" s="12" t="s">
        <v>24</v>
      </c>
      <c r="B21" s="13">
        <v>92761</v>
      </c>
      <c r="C21" s="13">
        <v>123869</v>
      </c>
      <c r="D21" s="13">
        <v>143068</v>
      </c>
      <c r="E21" s="13">
        <v>91898</v>
      </c>
      <c r="F21" s="13">
        <v>142087</v>
      </c>
      <c r="G21" s="13">
        <v>235408</v>
      </c>
      <c r="H21" s="13">
        <v>90055</v>
      </c>
      <c r="I21" s="13">
        <v>23629</v>
      </c>
      <c r="J21" s="13">
        <v>48061</v>
      </c>
      <c r="K21" s="11">
        <f t="shared" si="4"/>
        <v>990836</v>
      </c>
      <c r="L21" s="53"/>
    </row>
    <row r="22" spans="1:12" ht="17.25" customHeight="1">
      <c r="A22" s="12" t="s">
        <v>25</v>
      </c>
      <c r="B22" s="13">
        <v>69754</v>
      </c>
      <c r="C22" s="13">
        <v>76647</v>
      </c>
      <c r="D22" s="13">
        <v>84438</v>
      </c>
      <c r="E22" s="13">
        <v>58072</v>
      </c>
      <c r="F22" s="13">
        <v>92155</v>
      </c>
      <c r="G22" s="13">
        <v>181325</v>
      </c>
      <c r="H22" s="13">
        <v>58862</v>
      </c>
      <c r="I22" s="13">
        <v>12319</v>
      </c>
      <c r="J22" s="13">
        <v>29911</v>
      </c>
      <c r="K22" s="11">
        <f t="shared" si="4"/>
        <v>663483</v>
      </c>
      <c r="L22" s="53"/>
    </row>
    <row r="23" spans="1:11" ht="17.25" customHeight="1">
      <c r="A23" s="12" t="s">
        <v>26</v>
      </c>
      <c r="B23" s="13">
        <v>14721</v>
      </c>
      <c r="C23" s="13">
        <v>18793</v>
      </c>
      <c r="D23" s="13">
        <v>20189</v>
      </c>
      <c r="E23" s="13">
        <v>11616</v>
      </c>
      <c r="F23" s="13">
        <v>19153</v>
      </c>
      <c r="G23" s="13">
        <v>30447</v>
      </c>
      <c r="H23" s="13">
        <v>12646</v>
      </c>
      <c r="I23" s="13">
        <v>3238</v>
      </c>
      <c r="J23" s="13">
        <v>7401</v>
      </c>
      <c r="K23" s="11">
        <f t="shared" si="4"/>
        <v>138204</v>
      </c>
    </row>
    <row r="24" spans="1:11" ht="17.25" customHeight="1">
      <c r="A24" s="16" t="s">
        <v>27</v>
      </c>
      <c r="B24" s="13">
        <v>45554</v>
      </c>
      <c r="C24" s="13">
        <v>72822</v>
      </c>
      <c r="D24" s="13">
        <v>86932</v>
      </c>
      <c r="E24" s="13">
        <v>53660</v>
      </c>
      <c r="F24" s="13">
        <v>64568</v>
      </c>
      <c r="G24" s="13">
        <v>74692</v>
      </c>
      <c r="H24" s="13">
        <v>37508</v>
      </c>
      <c r="I24" s="13">
        <v>15912</v>
      </c>
      <c r="J24" s="13">
        <v>35331</v>
      </c>
      <c r="K24" s="11">
        <f t="shared" si="4"/>
        <v>486979</v>
      </c>
    </row>
    <row r="25" spans="1:12" ht="17.25" customHeight="1">
      <c r="A25" s="12" t="s">
        <v>28</v>
      </c>
      <c r="B25" s="13">
        <v>29155</v>
      </c>
      <c r="C25" s="13">
        <v>46606</v>
      </c>
      <c r="D25" s="13">
        <v>55636</v>
      </c>
      <c r="E25" s="13">
        <v>34342</v>
      </c>
      <c r="F25" s="13">
        <v>41324</v>
      </c>
      <c r="G25" s="13">
        <v>47803</v>
      </c>
      <c r="H25" s="13">
        <v>24005</v>
      </c>
      <c r="I25" s="13">
        <v>10184</v>
      </c>
      <c r="J25" s="13">
        <v>22612</v>
      </c>
      <c r="K25" s="11">
        <f t="shared" si="4"/>
        <v>311667</v>
      </c>
      <c r="L25" s="53"/>
    </row>
    <row r="26" spans="1:12" ht="17.25" customHeight="1">
      <c r="A26" s="12" t="s">
        <v>29</v>
      </c>
      <c r="B26" s="13">
        <v>16399</v>
      </c>
      <c r="C26" s="13">
        <v>26216</v>
      </c>
      <c r="D26" s="13">
        <v>31296</v>
      </c>
      <c r="E26" s="13">
        <v>19318</v>
      </c>
      <c r="F26" s="13">
        <v>23244</v>
      </c>
      <c r="G26" s="13">
        <v>26889</v>
      </c>
      <c r="H26" s="13">
        <v>13503</v>
      </c>
      <c r="I26" s="13">
        <v>5728</v>
      </c>
      <c r="J26" s="13">
        <v>12719</v>
      </c>
      <c r="K26" s="11">
        <f t="shared" si="4"/>
        <v>175312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6996</v>
      </c>
      <c r="I27" s="11">
        <v>0</v>
      </c>
      <c r="J27" s="11">
        <v>0</v>
      </c>
      <c r="K27" s="11">
        <f t="shared" si="4"/>
        <v>6996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10919.15</v>
      </c>
      <c r="I35" s="19">
        <v>0</v>
      </c>
      <c r="J35" s="19">
        <v>0</v>
      </c>
      <c r="K35" s="23">
        <f>SUM(B35:J35)</f>
        <v>10919.15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1318954.75</v>
      </c>
      <c r="C47" s="22">
        <f aca="true" t="shared" si="9" ref="C47:H47">+C48+C56</f>
        <v>2008625.76</v>
      </c>
      <c r="D47" s="22">
        <f t="shared" si="9"/>
        <v>2377919.73</v>
      </c>
      <c r="E47" s="22">
        <f t="shared" si="9"/>
        <v>1379723.4100000001</v>
      </c>
      <c r="F47" s="22">
        <f t="shared" si="9"/>
        <v>1839114.8599999999</v>
      </c>
      <c r="G47" s="22">
        <f t="shared" si="9"/>
        <v>2495426.52</v>
      </c>
      <c r="H47" s="22">
        <f t="shared" si="9"/>
        <v>1351244.65</v>
      </c>
      <c r="I47" s="22">
        <f>+I48+I56</f>
        <v>513636.7</v>
      </c>
      <c r="J47" s="22">
        <f>+J48+J56</f>
        <v>726117.9600000001</v>
      </c>
      <c r="K47" s="22">
        <f>SUM(B47:J47)</f>
        <v>14010764.34</v>
      </c>
    </row>
    <row r="48" spans="1:11" ht="17.25" customHeight="1">
      <c r="A48" s="16" t="s">
        <v>48</v>
      </c>
      <c r="B48" s="23">
        <f>SUM(B49:B55)</f>
        <v>1301911.01</v>
      </c>
      <c r="C48" s="23">
        <f aca="true" t="shared" si="10" ref="C48:H48">SUM(C49:C55)</f>
        <v>1985907.92</v>
      </c>
      <c r="D48" s="23">
        <f t="shared" si="10"/>
        <v>2354941.53</v>
      </c>
      <c r="E48" s="23">
        <f t="shared" si="10"/>
        <v>1358288.06</v>
      </c>
      <c r="F48" s="23">
        <f t="shared" si="10"/>
        <v>1818276.64</v>
      </c>
      <c r="G48" s="23">
        <f t="shared" si="10"/>
        <v>2467038.4</v>
      </c>
      <c r="H48" s="23">
        <f t="shared" si="10"/>
        <v>1333671.0299999998</v>
      </c>
      <c r="I48" s="23">
        <f>SUM(I49:I55)</f>
        <v>513636.7</v>
      </c>
      <c r="J48" s="23">
        <f>SUM(J49:J55)</f>
        <v>712997.92</v>
      </c>
      <c r="K48" s="23">
        <f aca="true" t="shared" si="11" ref="K48:K56">SUM(B48:J48)</f>
        <v>13846669.209999999</v>
      </c>
    </row>
    <row r="49" spans="1:11" ht="17.25" customHeight="1">
      <c r="A49" s="35" t="s">
        <v>49</v>
      </c>
      <c r="B49" s="23">
        <f aca="true" t="shared" si="12" ref="B49:H49">ROUND(B30*B7,2)</f>
        <v>1301911.01</v>
      </c>
      <c r="C49" s="23">
        <f t="shared" si="12"/>
        <v>1981503.28</v>
      </c>
      <c r="D49" s="23">
        <f t="shared" si="12"/>
        <v>2354941.53</v>
      </c>
      <c r="E49" s="23">
        <f t="shared" si="12"/>
        <v>1358288.06</v>
      </c>
      <c r="F49" s="23">
        <f t="shared" si="12"/>
        <v>1818276.64</v>
      </c>
      <c r="G49" s="23">
        <f t="shared" si="12"/>
        <v>2467038.4</v>
      </c>
      <c r="H49" s="23">
        <f t="shared" si="12"/>
        <v>1322751.88</v>
      </c>
      <c r="I49" s="23">
        <f>ROUND(I30*I7,2)</f>
        <v>513636.7</v>
      </c>
      <c r="J49" s="23">
        <f>ROUND(J30*J7,2)</f>
        <v>712997.92</v>
      </c>
      <c r="K49" s="23">
        <f t="shared" si="11"/>
        <v>13831345.42</v>
      </c>
    </row>
    <row r="50" spans="1:11" ht="17.25" customHeight="1">
      <c r="A50" s="35" t="s">
        <v>50</v>
      </c>
      <c r="B50" s="19">
        <v>0</v>
      </c>
      <c r="C50" s="23">
        <f>ROUND(C31*C7,2)</f>
        <v>4404.64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4404.64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10919.15</v>
      </c>
      <c r="I53" s="32">
        <f>+I35</f>
        <v>0</v>
      </c>
      <c r="J53" s="32">
        <f>+J35</f>
        <v>0</v>
      </c>
      <c r="K53" s="23">
        <f t="shared" si="11"/>
        <v>10919.15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-340434.27</v>
      </c>
      <c r="C60" s="36">
        <f t="shared" si="13"/>
        <v>-175595.69999999998</v>
      </c>
      <c r="D60" s="36">
        <f t="shared" si="13"/>
        <v>-12977.669999999984</v>
      </c>
      <c r="E60" s="36">
        <f t="shared" si="13"/>
        <v>-295242.74</v>
      </c>
      <c r="F60" s="36">
        <f t="shared" si="13"/>
        <v>-214968.57</v>
      </c>
      <c r="G60" s="36">
        <f t="shared" si="13"/>
        <v>-36204.26000000001</v>
      </c>
      <c r="H60" s="36">
        <f t="shared" si="13"/>
        <v>-51536.23000000001</v>
      </c>
      <c r="I60" s="36">
        <f t="shared" si="13"/>
        <v>-58839.5</v>
      </c>
      <c r="J60" s="36">
        <f t="shared" si="13"/>
        <v>-53214.06999999999</v>
      </c>
      <c r="K60" s="36">
        <f>SUM(B60:J60)</f>
        <v>-1239013.01</v>
      </c>
    </row>
    <row r="61" spans="1:11" ht="18.75" customHeight="1">
      <c r="A61" s="16" t="s">
        <v>82</v>
      </c>
      <c r="B61" s="36">
        <f aca="true" t="shared" si="14" ref="B61:J61">B62+B63+B64+B65+B66+B67</f>
        <v>-350997.77</v>
      </c>
      <c r="C61" s="36">
        <f t="shared" si="14"/>
        <v>-208069.3</v>
      </c>
      <c r="D61" s="36">
        <f t="shared" si="14"/>
        <v>-234972.05</v>
      </c>
      <c r="E61" s="36">
        <f t="shared" si="14"/>
        <v>-318718.44</v>
      </c>
      <c r="F61" s="36">
        <f t="shared" si="14"/>
        <v>-366820.39</v>
      </c>
      <c r="G61" s="36">
        <f t="shared" si="14"/>
        <v>-345516.7</v>
      </c>
      <c r="H61" s="36">
        <f t="shared" si="14"/>
        <v>-173745</v>
      </c>
      <c r="I61" s="36">
        <f t="shared" si="14"/>
        <v>-32280</v>
      </c>
      <c r="J61" s="36">
        <f t="shared" si="14"/>
        <v>-58170</v>
      </c>
      <c r="K61" s="36">
        <f aca="true" t="shared" si="15" ref="K61:K92">SUM(B61:J61)</f>
        <v>-2089289.6500000001</v>
      </c>
    </row>
    <row r="62" spans="1:14" ht="18.75" customHeight="1">
      <c r="A62" s="12" t="s">
        <v>83</v>
      </c>
      <c r="B62" s="36">
        <f>-ROUND(B9*$D$3,2)</f>
        <v>-147459</v>
      </c>
      <c r="C62" s="36">
        <f aca="true" t="shared" si="16" ref="C62:J62">-ROUND(C9*$D$3,2)</f>
        <v>-203907</v>
      </c>
      <c r="D62" s="36">
        <f t="shared" si="16"/>
        <v>-182223</v>
      </c>
      <c r="E62" s="36">
        <f t="shared" si="16"/>
        <v>-132486</v>
      </c>
      <c r="F62" s="36">
        <f t="shared" si="16"/>
        <v>-156837</v>
      </c>
      <c r="G62" s="36">
        <f t="shared" si="16"/>
        <v>-190017</v>
      </c>
      <c r="H62" s="36">
        <f t="shared" si="16"/>
        <v>-173745</v>
      </c>
      <c r="I62" s="36">
        <f t="shared" si="16"/>
        <v>-32280</v>
      </c>
      <c r="J62" s="36">
        <f t="shared" si="16"/>
        <v>-58170</v>
      </c>
      <c r="K62" s="36">
        <f t="shared" si="15"/>
        <v>-1277124</v>
      </c>
      <c r="M62" s="71"/>
      <c r="N62" s="58"/>
    </row>
    <row r="63" spans="1:13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  <c r="M63" s="71"/>
    </row>
    <row r="64" spans="1:13" ht="18.75" customHeight="1">
      <c r="A64" s="12" t="s">
        <v>121</v>
      </c>
      <c r="B64" s="36">
        <v>-1665</v>
      </c>
      <c r="C64" s="36">
        <v>-108</v>
      </c>
      <c r="D64" s="36">
        <v>-396</v>
      </c>
      <c r="E64" s="36">
        <v>-1251</v>
      </c>
      <c r="F64" s="36">
        <v>-1308</v>
      </c>
      <c r="G64" s="36">
        <v>-810</v>
      </c>
      <c r="H64" s="36">
        <v>0</v>
      </c>
      <c r="I64" s="36">
        <v>0</v>
      </c>
      <c r="J64" s="36">
        <v>0</v>
      </c>
      <c r="K64" s="36">
        <f t="shared" si="15"/>
        <v>-5538</v>
      </c>
      <c r="M64" s="71"/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-201873.77</v>
      </c>
      <c r="C66" s="48">
        <v>-4054.3</v>
      </c>
      <c r="D66" s="48">
        <v>-52353.05</v>
      </c>
      <c r="E66" s="48">
        <v>-184981.44</v>
      </c>
      <c r="F66" s="48">
        <v>-208675.39</v>
      </c>
      <c r="G66" s="48">
        <v>-154689.7</v>
      </c>
      <c r="H66" s="19">
        <v>0</v>
      </c>
      <c r="I66" s="19">
        <v>0</v>
      </c>
      <c r="J66" s="19">
        <v>0</v>
      </c>
      <c r="K66" s="36">
        <f t="shared" si="15"/>
        <v>-806627.6499999999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-16539.66</v>
      </c>
      <c r="C68" s="36">
        <f t="shared" si="17"/>
        <v>-24203.94</v>
      </c>
      <c r="D68" s="36">
        <f t="shared" si="17"/>
        <v>-23826.379999999997</v>
      </c>
      <c r="E68" s="36">
        <f t="shared" si="17"/>
        <v>-40880.5</v>
      </c>
      <c r="F68" s="36">
        <f t="shared" si="17"/>
        <v>-22266.74</v>
      </c>
      <c r="G68" s="36">
        <f t="shared" si="17"/>
        <v>-33356.89</v>
      </c>
      <c r="H68" s="36">
        <f t="shared" si="17"/>
        <v>-16320.94</v>
      </c>
      <c r="I68" s="36">
        <f t="shared" si="17"/>
        <v>-44259.5</v>
      </c>
      <c r="J68" s="36">
        <f t="shared" si="17"/>
        <v>-24825.98</v>
      </c>
      <c r="K68" s="36">
        <f t="shared" si="15"/>
        <v>-246480.53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-12615.16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-11451.7</v>
      </c>
      <c r="F92" s="19">
        <v>0</v>
      </c>
      <c r="G92" s="19">
        <v>0</v>
      </c>
      <c r="H92" s="19">
        <v>0</v>
      </c>
      <c r="I92" s="49">
        <v>-6471.82</v>
      </c>
      <c r="J92" s="49">
        <v>-12997.51</v>
      </c>
      <c r="K92" s="49">
        <f t="shared" si="15"/>
        <v>-30921.03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19">
        <v>27103.16</v>
      </c>
      <c r="C94" s="19">
        <v>56677.54</v>
      </c>
      <c r="D94" s="19">
        <v>245820.76</v>
      </c>
      <c r="E94" s="19">
        <v>64356.2</v>
      </c>
      <c r="F94" s="19">
        <v>174118.56</v>
      </c>
      <c r="G94" s="19">
        <v>342669.33</v>
      </c>
      <c r="H94" s="19">
        <v>138529.71</v>
      </c>
      <c r="I94" s="19">
        <v>17700</v>
      </c>
      <c r="J94" s="19">
        <v>30780.27</v>
      </c>
      <c r="K94" s="49">
        <f aca="true" t="shared" si="18" ref="K94:K100">SUM(B94:J94)</f>
        <v>1097755.53</v>
      </c>
      <c r="L94" s="56"/>
    </row>
    <row r="95" spans="1:12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978520.48</v>
      </c>
      <c r="C97" s="24">
        <f t="shared" si="19"/>
        <v>1833030.06</v>
      </c>
      <c r="D97" s="24">
        <f t="shared" si="19"/>
        <v>2364942.0600000005</v>
      </c>
      <c r="E97" s="24">
        <f t="shared" si="19"/>
        <v>1084480.6700000002</v>
      </c>
      <c r="F97" s="24">
        <f t="shared" si="19"/>
        <v>1624146.29</v>
      </c>
      <c r="G97" s="24">
        <f t="shared" si="19"/>
        <v>2459222.26</v>
      </c>
      <c r="H97" s="24">
        <f t="shared" si="19"/>
        <v>1299708.42</v>
      </c>
      <c r="I97" s="24">
        <f>+I98+I99</f>
        <v>454797.2</v>
      </c>
      <c r="J97" s="24">
        <f>+J98+J99</f>
        <v>672903.8900000001</v>
      </c>
      <c r="K97" s="49">
        <f t="shared" si="18"/>
        <v>12771751.33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961476.74</v>
      </c>
      <c r="C98" s="24">
        <f t="shared" si="20"/>
        <v>1810312.22</v>
      </c>
      <c r="D98" s="24">
        <f t="shared" si="20"/>
        <v>2341963.8600000003</v>
      </c>
      <c r="E98" s="24">
        <f t="shared" si="20"/>
        <v>1063045.32</v>
      </c>
      <c r="F98" s="24">
        <f t="shared" si="20"/>
        <v>1603308.07</v>
      </c>
      <c r="G98" s="24">
        <f t="shared" si="20"/>
        <v>2430834.1399999997</v>
      </c>
      <c r="H98" s="24">
        <f t="shared" si="20"/>
        <v>1282134.7999999998</v>
      </c>
      <c r="I98" s="24">
        <f t="shared" si="20"/>
        <v>454797.2</v>
      </c>
      <c r="J98" s="24">
        <f t="shared" si="20"/>
        <v>660782.2100000001</v>
      </c>
      <c r="K98" s="49">
        <f t="shared" si="18"/>
        <v>12608654.560000002</v>
      </c>
      <c r="L98" s="55"/>
    </row>
    <row r="99" spans="1:11" ht="18" customHeight="1">
      <c r="A99" s="16" t="s">
        <v>122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12121.68</v>
      </c>
      <c r="K99" s="49">
        <f t="shared" si="18"/>
        <v>163096.77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L100" s="71"/>
      <c r="M100" s="58"/>
    </row>
    <row r="101" spans="1:12" ht="18.75" customHeight="1">
      <c r="A101" s="16" t="s">
        <v>123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  <c r="L101" s="55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12771751.33</v>
      </c>
      <c r="L105" s="55"/>
    </row>
    <row r="106" spans="1:11" ht="18.75" customHeight="1">
      <c r="A106" s="26" t="s">
        <v>78</v>
      </c>
      <c r="B106" s="27">
        <v>125912.59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125912.59</v>
      </c>
    </row>
    <row r="107" spans="1:11" ht="18.75" customHeight="1">
      <c r="A107" s="26" t="s">
        <v>79</v>
      </c>
      <c r="B107" s="27">
        <v>852607.89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852607.89</v>
      </c>
    </row>
    <row r="108" spans="1:11" ht="18.75" customHeight="1">
      <c r="A108" s="26" t="s">
        <v>80</v>
      </c>
      <c r="B108" s="41">
        <v>0</v>
      </c>
      <c r="C108" s="27">
        <f>+C97</f>
        <v>1833030.06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1833030.06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2364942.0600000005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2364942.0600000005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1084480.6700000002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1084480.6700000002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212217.66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212217.66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307423.58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307423.58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447710.65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447710.65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656794.4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656794.4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818013.89</v>
      </c>
      <c r="H115" s="41">
        <v>0</v>
      </c>
      <c r="I115" s="41">
        <v>0</v>
      </c>
      <c r="J115" s="41">
        <v>0</v>
      </c>
      <c r="K115" s="42">
        <f t="shared" si="22"/>
        <v>818013.89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57384.17</v>
      </c>
      <c r="H116" s="41">
        <v>0</v>
      </c>
      <c r="I116" s="41">
        <v>0</v>
      </c>
      <c r="J116" s="41">
        <v>0</v>
      </c>
      <c r="K116" s="42">
        <f t="shared" si="22"/>
        <v>57384.17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354698.93</v>
      </c>
      <c r="H117" s="41">
        <v>0</v>
      </c>
      <c r="I117" s="41">
        <v>0</v>
      </c>
      <c r="J117" s="41">
        <v>0</v>
      </c>
      <c r="K117" s="42">
        <f t="shared" si="22"/>
        <v>354698.93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331896.24</v>
      </c>
      <c r="H118" s="41">
        <v>0</v>
      </c>
      <c r="I118" s="41">
        <v>0</v>
      </c>
      <c r="J118" s="41">
        <v>0</v>
      </c>
      <c r="K118" s="42">
        <f t="shared" si="22"/>
        <v>331896.24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897229.02</v>
      </c>
      <c r="H119" s="41">
        <v>0</v>
      </c>
      <c r="I119" s="41">
        <v>0</v>
      </c>
      <c r="J119" s="41">
        <v>0</v>
      </c>
      <c r="K119" s="42">
        <f t="shared" si="22"/>
        <v>897229.02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477557.77</v>
      </c>
      <c r="I120" s="41">
        <v>0</v>
      </c>
      <c r="J120" s="41">
        <v>0</v>
      </c>
      <c r="K120" s="42">
        <f t="shared" si="22"/>
        <v>477557.77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822150.66</v>
      </c>
      <c r="I121" s="41">
        <v>0</v>
      </c>
      <c r="J121" s="41">
        <v>0</v>
      </c>
      <c r="K121" s="42">
        <f t="shared" si="22"/>
        <v>822150.66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454797.2</v>
      </c>
      <c r="J122" s="41">
        <v>0</v>
      </c>
      <c r="K122" s="42">
        <f t="shared" si="22"/>
        <v>454797.2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672903.89</v>
      </c>
      <c r="K123" s="45">
        <f t="shared" si="22"/>
        <v>672903.89</v>
      </c>
    </row>
    <row r="124" spans="1:11" ht="31.5" customHeight="1">
      <c r="A124" s="7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2014-06-30T19:24:05Z</dcterms:modified>
  <cp:category/>
  <cp:version/>
  <cp:contentType/>
  <cp:contentStatus/>
</cp:coreProperties>
</file>