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<sst xmlns="http://schemas.openxmlformats.org/spreadsheetml/2006/main" count="127" uniqueCount="127">
  <si>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</si>
  <si>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</si>
  <si>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</si>
  <si>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</si>
  <si>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</si>
  <si>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</si>
  <si>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</si>
  <si>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</si>
  <si>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</si>
  <si>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</si>
  <si>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</si>
  <si>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</si>
  <si>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</si>
  <si>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</si>
  <si>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</si>
  <si>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</si>
  <si>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</si>
  <si>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</si>
  <si>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</si>
  <si>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</si>
  <si>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</si>
  <si>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</si>
  <si>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</si>
  <si>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</si>
  <si>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</si>
  <si>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</si>
  <si>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</si>
  <si>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</si>
  <si>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</si>
  <si>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</si>
  <si>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</si>
  <si>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</si>
  <si>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</si>
  <si>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</si>
  <si>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</si>
  <si>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</si>
  <si>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</si>
  <si>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</si>
  <si>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</si>
  <si>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</si>
  <si>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</si>
  <si>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</si>
  <si>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</si>
  <si>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</si>
  <si>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</si>
  <si>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</si>
  <si>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</si>
  <si>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</si>
  <si>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</si>
  <si>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</si>
  <si>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</si>
  <si>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</si>
  <si>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</si>
  <si>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</si>
  <si>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</si>
  <si>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</si>
  <si>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</si>
  <si>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</si>
  <si>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</si>
  <si>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</si>
  <si>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</si>
  <si>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</si>
  <si>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</si>
  <si>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</si>
  <si>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</si>
  <si>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</si>
  <si>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</si>
  <si>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</si>
  <si>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</si>
  <si>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</si>
  <si>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</si>
  <si>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</si>
  <si>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</si>
  <si>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</si>
  <si>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</si>
  <si>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</si>
  <si>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</si>
  <si>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</si>
  <si>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</si>
  <si>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</si>
  <si>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</si>
  <si>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</si>
  <si>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</si>
  <si>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</si>
  <si>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</si>
  <si>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</si>
  <si>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</si>
  <si>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</si>
  <si>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</si>
  <si>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</si>
  <si>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</si>
  <si>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</si>
  <si>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</si>
  <si>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</si>
  <si>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</si>
  <si>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</si>
  <si>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</si>
  <si>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</si>
  <si>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</si>
  <si>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</si>
  <si>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</si>
  <si>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</si>
  <si>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</si>
  <si>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</si>
  <si>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</si>
  <si>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</si>
  <si>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</si>
  <si>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</si>
  <si>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</si>
  <si>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</si>
  <si>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</si>
  <si>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</si>
  <si>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</si>
  <si>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</si>
  <si>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</si>
  <si>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</si>
  <si>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</si>
  <si>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</si>
  <si>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</si>
  <si>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</si>
  <si>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</si>
  <si>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</si>
  <si>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</si>
  <si>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</si>
  <si>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</si>
  <si>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</si>
  <si>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22/06/14 - VENCIMENTO 27/06/14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</si>
</sst>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173529</v>
      </c>
      <c r="C7" s="9">
        <f t="shared" si="0"/>
        <v>228982</v>
      </c>
      <c r="D7" s="9">
        <f t="shared" si="0"/>
        <v>255609</v>
      </c>
      <c r="E7" s="9">
        <f t="shared" si="0"/>
        <v>133619</v>
      </c>
      <c r="F7" s="9">
        <f t="shared" si="0"/>
        <v>241219</v>
      </c>
      <c r="G7" s="9">
        <f t="shared" si="0"/>
        <v>360843</v>
      </c>
      <c r="H7" s="9">
        <f t="shared" si="0"/>
        <v>132389</v>
      </c>
      <c r="I7" s="9">
        <f t="shared" si="0"/>
        <v>26384</v>
      </c>
      <c r="J7" s="9">
        <f t="shared" si="0"/>
        <v>90949</v>
      </c>
      <c r="K7" s="9">
        <f t="shared" si="0"/>
        <v>1643523</v>
      </c>
      <c r="L7" s="53"/>
    </row>
    <row r="8" spans="1:11" ht="17.25" customHeight="1">
      <c r="A8" s="10" t="s">
        <v>121</v>
      </c>
      <c r="B8" s="11">
        <f>B9+B12+B16</f>
        <v>99331</v>
      </c>
      <c r="C8" s="11">
        <f aca="true" t="shared" si="1" ref="C8:J8">C9+C12+C16</f>
        <v>135087</v>
      </c>
      <c r="D8" s="11">
        <f t="shared" si="1"/>
        <v>143310</v>
      </c>
      <c r="E8" s="11">
        <f t="shared" si="1"/>
        <v>78082</v>
      </c>
      <c r="F8" s="11">
        <f t="shared" si="1"/>
        <v>126998</v>
      </c>
      <c r="G8" s="11">
        <f t="shared" si="1"/>
        <v>187453</v>
      </c>
      <c r="H8" s="11">
        <f t="shared" si="1"/>
        <v>80153</v>
      </c>
      <c r="I8" s="11">
        <f t="shared" si="1"/>
        <v>13617</v>
      </c>
      <c r="J8" s="11">
        <f t="shared" si="1"/>
        <v>51080</v>
      </c>
      <c r="K8" s="11">
        <f>SUM(B8:J8)</f>
        <v>915111</v>
      </c>
    </row>
    <row r="9" spans="1:11" ht="17.25" customHeight="1">
      <c r="A9" s="15" t="s">
        <v>17</v>
      </c>
      <c r="B9" s="13">
        <f>+B10+B11</f>
        <v>22129</v>
      </c>
      <c r="C9" s="13">
        <f aca="true" t="shared" si="2" ref="C9:J9">+C10+C11</f>
        <v>31702</v>
      </c>
      <c r="D9" s="13">
        <f t="shared" si="2"/>
        <v>31602</v>
      </c>
      <c r="E9" s="13">
        <f t="shared" si="2"/>
        <v>17131</v>
      </c>
      <c r="F9" s="13">
        <f t="shared" si="2"/>
        <v>23551</v>
      </c>
      <c r="G9" s="13">
        <f t="shared" si="2"/>
        <v>26935</v>
      </c>
      <c r="H9" s="13">
        <f t="shared" si="2"/>
        <v>18307</v>
      </c>
      <c r="I9" s="13">
        <f t="shared" si="2"/>
        <v>3591</v>
      </c>
      <c r="J9" s="13">
        <f t="shared" si="2"/>
        <v>10851</v>
      </c>
      <c r="K9" s="11">
        <f>SUM(B9:J9)</f>
        <v>185799</v>
      </c>
    </row>
    <row r="10" spans="1:11" ht="17.25" customHeight="1">
      <c r="A10" s="30" t="s">
        <v>18</v>
      </c>
      <c r="B10" s="13">
        <v>22129</v>
      </c>
      <c r="C10" s="13">
        <v>31702</v>
      </c>
      <c r="D10" s="13">
        <v>31602</v>
      </c>
      <c r="E10" s="13">
        <v>17131</v>
      </c>
      <c r="F10" s="13">
        <v>23551</v>
      </c>
      <c r="G10" s="13">
        <v>26935</v>
      </c>
      <c r="H10" s="13">
        <v>18307</v>
      </c>
      <c r="I10" s="13">
        <v>3591</v>
      </c>
      <c r="J10" s="13">
        <v>10851</v>
      </c>
      <c r="K10" s="11">
        <f>SUM(B10:J10)</f>
        <v>185799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74786</v>
      </c>
      <c r="C12" s="17">
        <f t="shared" si="3"/>
        <v>99936</v>
      </c>
      <c r="D12" s="17">
        <f t="shared" si="3"/>
        <v>108522</v>
      </c>
      <c r="E12" s="17">
        <f t="shared" si="3"/>
        <v>59119</v>
      </c>
      <c r="F12" s="17">
        <f t="shared" si="3"/>
        <v>100246</v>
      </c>
      <c r="G12" s="17">
        <f t="shared" si="3"/>
        <v>156069</v>
      </c>
      <c r="H12" s="17">
        <f t="shared" si="3"/>
        <v>60136</v>
      </c>
      <c r="I12" s="17">
        <f t="shared" si="3"/>
        <v>9649</v>
      </c>
      <c r="J12" s="17">
        <f t="shared" si="3"/>
        <v>39182</v>
      </c>
      <c r="K12" s="11">
        <f aca="true" t="shared" si="4" ref="K12:K27">SUM(B12:J12)</f>
        <v>707645</v>
      </c>
    </row>
    <row r="13" spans="1:13" ht="17.25" customHeight="1">
      <c r="A13" s="14" t="s">
        <v>20</v>
      </c>
      <c r="B13" s="13">
        <v>34185</v>
      </c>
      <c r="C13" s="13">
        <v>48536</v>
      </c>
      <c r="D13" s="13">
        <v>52987</v>
      </c>
      <c r="E13" s="13">
        <v>29048</v>
      </c>
      <c r="F13" s="13">
        <v>46193</v>
      </c>
      <c r="G13" s="13">
        <v>68167</v>
      </c>
      <c r="H13" s="13">
        <v>25915</v>
      </c>
      <c r="I13" s="13">
        <v>5155</v>
      </c>
      <c r="J13" s="13">
        <v>19478</v>
      </c>
      <c r="K13" s="11">
        <f t="shared" si="4"/>
        <v>329664</v>
      </c>
      <c r="L13" s="53"/>
      <c r="M13" s="54"/>
    </row>
    <row r="14" spans="1:12" ht="17.25" customHeight="1">
      <c r="A14" s="14" t="s">
        <v>21</v>
      </c>
      <c r="B14" s="13">
        <v>34207</v>
      </c>
      <c r="C14" s="13">
        <v>42521</v>
      </c>
      <c r="D14" s="13">
        <v>46890</v>
      </c>
      <c r="E14" s="13">
        <v>25273</v>
      </c>
      <c r="F14" s="13">
        <v>46126</v>
      </c>
      <c r="G14" s="13">
        <v>78226</v>
      </c>
      <c r="H14" s="13">
        <v>29517</v>
      </c>
      <c r="I14" s="13">
        <v>3698</v>
      </c>
      <c r="J14" s="13">
        <v>16477</v>
      </c>
      <c r="K14" s="11">
        <f t="shared" si="4"/>
        <v>322935</v>
      </c>
      <c r="L14" s="53"/>
    </row>
    <row r="15" spans="1:11" ht="17.25" customHeight="1">
      <c r="A15" s="14" t="s">
        <v>22</v>
      </c>
      <c r="B15" s="13">
        <v>6394</v>
      </c>
      <c r="C15" s="13">
        <v>8879</v>
      </c>
      <c r="D15" s="13">
        <v>8645</v>
      </c>
      <c r="E15" s="13">
        <v>4798</v>
      </c>
      <c r="F15" s="13">
        <v>7927</v>
      </c>
      <c r="G15" s="13">
        <v>9676</v>
      </c>
      <c r="H15" s="13">
        <v>4704</v>
      </c>
      <c r="I15" s="13">
        <v>796</v>
      </c>
      <c r="J15" s="13">
        <v>3227</v>
      </c>
      <c r="K15" s="11">
        <f t="shared" si="4"/>
        <v>55046</v>
      </c>
    </row>
    <row r="16" spans="1:11" ht="17.25" customHeight="1">
      <c r="A16" s="15" t="s">
        <v>117</v>
      </c>
      <c r="B16" s="13">
        <f>B17+B18+B19</f>
        <v>2416</v>
      </c>
      <c r="C16" s="13">
        <f aca="true" t="shared" si="5" ref="C16:J16">C17+C18+C19</f>
        <v>3449</v>
      </c>
      <c r="D16" s="13">
        <f t="shared" si="5"/>
        <v>3186</v>
      </c>
      <c r="E16" s="13">
        <f t="shared" si="5"/>
        <v>1832</v>
      </c>
      <c r="F16" s="13">
        <f t="shared" si="5"/>
        <v>3201</v>
      </c>
      <c r="G16" s="13">
        <f t="shared" si="5"/>
        <v>4449</v>
      </c>
      <c r="H16" s="13">
        <f t="shared" si="5"/>
        <v>1710</v>
      </c>
      <c r="I16" s="13">
        <f t="shared" si="5"/>
        <v>377</v>
      </c>
      <c r="J16" s="13">
        <f t="shared" si="5"/>
        <v>1047</v>
      </c>
      <c r="K16" s="11">
        <f t="shared" si="4"/>
        <v>21667</v>
      </c>
    </row>
    <row r="17" spans="1:11" ht="17.25" customHeight="1">
      <c r="A17" s="14" t="s">
        <v>118</v>
      </c>
      <c r="B17" s="13">
        <v>1138</v>
      </c>
      <c r="C17" s="13">
        <v>1631</v>
      </c>
      <c r="D17" s="13">
        <v>1543</v>
      </c>
      <c r="E17" s="13">
        <v>955</v>
      </c>
      <c r="F17" s="13">
        <v>1597</v>
      </c>
      <c r="G17" s="13">
        <v>2238</v>
      </c>
      <c r="H17" s="13">
        <v>892</v>
      </c>
      <c r="I17" s="13">
        <v>207</v>
      </c>
      <c r="J17" s="13">
        <v>524</v>
      </c>
      <c r="K17" s="11">
        <f t="shared" si="4"/>
        <v>10725</v>
      </c>
    </row>
    <row r="18" spans="1:11" ht="17.25" customHeight="1">
      <c r="A18" s="14" t="s">
        <v>119</v>
      </c>
      <c r="B18" s="13">
        <v>61</v>
      </c>
      <c r="C18" s="13">
        <v>114</v>
      </c>
      <c r="D18" s="13">
        <v>118</v>
      </c>
      <c r="E18" s="13">
        <v>73</v>
      </c>
      <c r="F18" s="13">
        <v>124</v>
      </c>
      <c r="G18" s="13">
        <v>304</v>
      </c>
      <c r="H18" s="13">
        <v>109</v>
      </c>
      <c r="I18" s="13">
        <v>5</v>
      </c>
      <c r="J18" s="13">
        <v>36</v>
      </c>
      <c r="K18" s="11">
        <f t="shared" si="4"/>
        <v>944</v>
      </c>
    </row>
    <row r="19" spans="1:11" ht="17.25" customHeight="1">
      <c r="A19" s="14" t="s">
        <v>120</v>
      </c>
      <c r="B19" s="13">
        <v>1217</v>
      </c>
      <c r="C19" s="13">
        <v>1704</v>
      </c>
      <c r="D19" s="13">
        <v>1525</v>
      </c>
      <c r="E19" s="13">
        <v>804</v>
      </c>
      <c r="F19" s="13">
        <v>1480</v>
      </c>
      <c r="G19" s="13">
        <v>1907</v>
      </c>
      <c r="H19" s="13">
        <v>709</v>
      </c>
      <c r="I19" s="13">
        <v>165</v>
      </c>
      <c r="J19" s="13">
        <v>487</v>
      </c>
      <c r="K19" s="11">
        <f t="shared" si="4"/>
        <v>9998</v>
      </c>
    </row>
    <row r="20" spans="1:11" ht="17.25" customHeight="1">
      <c r="A20" s="16" t="s">
        <v>23</v>
      </c>
      <c r="B20" s="11">
        <f>+B21+B22+B23</f>
        <v>57463</v>
      </c>
      <c r="C20" s="11">
        <f aca="true" t="shared" si="6" ref="C20:J20">+C21+C22+C23</f>
        <v>68161</v>
      </c>
      <c r="D20" s="11">
        <f t="shared" si="6"/>
        <v>81044</v>
      </c>
      <c r="E20" s="11">
        <f t="shared" si="6"/>
        <v>40109</v>
      </c>
      <c r="F20" s="11">
        <f t="shared" si="6"/>
        <v>90758</v>
      </c>
      <c r="G20" s="11">
        <f t="shared" si="6"/>
        <v>148688</v>
      </c>
      <c r="H20" s="11">
        <f t="shared" si="6"/>
        <v>42033</v>
      </c>
      <c r="I20" s="11">
        <f t="shared" si="6"/>
        <v>8542</v>
      </c>
      <c r="J20" s="11">
        <f t="shared" si="6"/>
        <v>26581</v>
      </c>
      <c r="K20" s="11">
        <f t="shared" si="4"/>
        <v>563379</v>
      </c>
    </row>
    <row r="21" spans="1:12" ht="17.25" customHeight="1">
      <c r="A21" s="12" t="s">
        <v>24</v>
      </c>
      <c r="B21" s="13">
        <v>32083</v>
      </c>
      <c r="C21" s="13">
        <v>41186</v>
      </c>
      <c r="D21" s="13">
        <v>48269</v>
      </c>
      <c r="E21" s="13">
        <v>24330</v>
      </c>
      <c r="F21" s="13">
        <v>50407</v>
      </c>
      <c r="G21" s="13">
        <v>75350</v>
      </c>
      <c r="H21" s="13">
        <v>23522</v>
      </c>
      <c r="I21" s="13">
        <v>5605</v>
      </c>
      <c r="J21" s="13">
        <v>15766</v>
      </c>
      <c r="K21" s="11">
        <f t="shared" si="4"/>
        <v>316518</v>
      </c>
      <c r="L21" s="53"/>
    </row>
    <row r="22" spans="1:12" ht="17.25" customHeight="1">
      <c r="A22" s="12" t="s">
        <v>25</v>
      </c>
      <c r="B22" s="13">
        <v>21523</v>
      </c>
      <c r="C22" s="13">
        <v>22446</v>
      </c>
      <c r="D22" s="13">
        <v>27838</v>
      </c>
      <c r="E22" s="13">
        <v>13454</v>
      </c>
      <c r="F22" s="13">
        <v>34924</v>
      </c>
      <c r="G22" s="13">
        <v>65808</v>
      </c>
      <c r="H22" s="13">
        <v>16099</v>
      </c>
      <c r="I22" s="13">
        <v>2414</v>
      </c>
      <c r="J22" s="13">
        <v>9046</v>
      </c>
      <c r="K22" s="11">
        <f t="shared" si="4"/>
        <v>213552</v>
      </c>
      <c r="L22" s="53"/>
    </row>
    <row r="23" spans="1:11" ht="17.25" customHeight="1">
      <c r="A23" s="12" t="s">
        <v>26</v>
      </c>
      <c r="B23" s="13">
        <v>3857</v>
      </c>
      <c r="C23" s="13">
        <v>4529</v>
      </c>
      <c r="D23" s="13">
        <v>4937</v>
      </c>
      <c r="E23" s="13">
        <v>2325</v>
      </c>
      <c r="F23" s="13">
        <v>5427</v>
      </c>
      <c r="G23" s="13">
        <v>7530</v>
      </c>
      <c r="H23" s="13">
        <v>2412</v>
      </c>
      <c r="I23" s="13">
        <v>523</v>
      </c>
      <c r="J23" s="13">
        <v>1769</v>
      </c>
      <c r="K23" s="11">
        <f t="shared" si="4"/>
        <v>33309</v>
      </c>
    </row>
    <row r="24" spans="1:11" ht="17.25" customHeight="1">
      <c r="A24" s="16" t="s">
        <v>27</v>
      </c>
      <c r="B24" s="13">
        <v>16735</v>
      </c>
      <c r="C24" s="13">
        <v>25734</v>
      </c>
      <c r="D24" s="13">
        <v>31255</v>
      </c>
      <c r="E24" s="13">
        <v>15428</v>
      </c>
      <c r="F24" s="13">
        <v>23463</v>
      </c>
      <c r="G24" s="13">
        <v>24702</v>
      </c>
      <c r="H24" s="13">
        <v>9632</v>
      </c>
      <c r="I24" s="13">
        <v>4225</v>
      </c>
      <c r="J24" s="13">
        <v>13288</v>
      </c>
      <c r="K24" s="11">
        <f t="shared" si="4"/>
        <v>164462</v>
      </c>
    </row>
    <row r="25" spans="1:12" ht="17.25" customHeight="1">
      <c r="A25" s="12" t="s">
        <v>28</v>
      </c>
      <c r="B25" s="13">
        <v>10710</v>
      </c>
      <c r="C25" s="13">
        <v>16470</v>
      </c>
      <c r="D25" s="13">
        <v>20003</v>
      </c>
      <c r="E25" s="13">
        <v>9874</v>
      </c>
      <c r="F25" s="13">
        <v>15016</v>
      </c>
      <c r="G25" s="13">
        <v>15809</v>
      </c>
      <c r="H25" s="13">
        <v>6164</v>
      </c>
      <c r="I25" s="13">
        <v>2704</v>
      </c>
      <c r="J25" s="13">
        <v>8504</v>
      </c>
      <c r="K25" s="11">
        <f t="shared" si="4"/>
        <v>105254</v>
      </c>
      <c r="L25" s="53"/>
    </row>
    <row r="26" spans="1:12" ht="17.25" customHeight="1">
      <c r="A26" s="12" t="s">
        <v>29</v>
      </c>
      <c r="B26" s="13">
        <v>6025</v>
      </c>
      <c r="C26" s="13">
        <v>9264</v>
      </c>
      <c r="D26" s="13">
        <v>11252</v>
      </c>
      <c r="E26" s="13">
        <v>5554</v>
      </c>
      <c r="F26" s="13">
        <v>8447</v>
      </c>
      <c r="G26" s="13">
        <v>8893</v>
      </c>
      <c r="H26" s="13">
        <v>3468</v>
      </c>
      <c r="I26" s="13">
        <v>1521</v>
      </c>
      <c r="J26" s="13">
        <v>4784</v>
      </c>
      <c r="K26" s="11">
        <f t="shared" si="4"/>
        <v>59208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571</v>
      </c>
      <c r="I27" s="11">
        <v>0</v>
      </c>
      <c r="J27" s="11">
        <v>0</v>
      </c>
      <c r="K27" s="11">
        <f t="shared" si="4"/>
        <v>571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26939.89</v>
      </c>
      <c r="I35" s="19">
        <v>0</v>
      </c>
      <c r="J35" s="19">
        <v>0</v>
      </c>
      <c r="K35" s="23">
        <f>SUM(B35:J35)</f>
        <v>26939.89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430806.29</v>
      </c>
      <c r="C47" s="22">
        <f aca="true" t="shared" si="9" ref="C47:H47">+C48+C56</f>
        <v>645464.62</v>
      </c>
      <c r="D47" s="22">
        <f t="shared" si="9"/>
        <v>812733.33</v>
      </c>
      <c r="E47" s="22">
        <f t="shared" si="9"/>
        <v>369379.23</v>
      </c>
      <c r="F47" s="22">
        <f t="shared" si="9"/>
        <v>630639.85</v>
      </c>
      <c r="G47" s="22">
        <f t="shared" si="9"/>
        <v>813113.39</v>
      </c>
      <c r="H47" s="22">
        <f t="shared" si="9"/>
        <v>374625.48</v>
      </c>
      <c r="I47" s="22">
        <f>+I48+I56</f>
        <v>116783.5</v>
      </c>
      <c r="J47" s="22">
        <f>+J48+J56</f>
        <v>251815.69</v>
      </c>
      <c r="K47" s="22">
        <f>SUM(B47:J47)</f>
        <v>4445361.38</v>
      </c>
    </row>
    <row r="48" spans="1:11" ht="17.25" customHeight="1">
      <c r="A48" s="16" t="s">
        <v>48</v>
      </c>
      <c r="B48" s="23">
        <f>SUM(B49:B55)</f>
        <v>413762.55</v>
      </c>
      <c r="C48" s="23">
        <f aca="true" t="shared" si="10" ref="C48:H48">SUM(C49:C55)</f>
        <v>622746.78</v>
      </c>
      <c r="D48" s="23">
        <f t="shared" si="10"/>
        <v>789755.13</v>
      </c>
      <c r="E48" s="23">
        <f t="shared" si="10"/>
        <v>347943.88</v>
      </c>
      <c r="F48" s="23">
        <f t="shared" si="10"/>
        <v>609801.63</v>
      </c>
      <c r="G48" s="23">
        <f t="shared" si="10"/>
        <v>784725.27</v>
      </c>
      <c r="H48" s="23">
        <f t="shared" si="10"/>
        <v>357051.86</v>
      </c>
      <c r="I48" s="23">
        <f>SUM(I49:I55)</f>
        <v>116783.5</v>
      </c>
      <c r="J48" s="23">
        <f>SUM(J49:J55)</f>
        <v>238695.65</v>
      </c>
      <c r="K48" s="23">
        <f aca="true" t="shared" si="11" ref="K48:K56">SUM(B48:J48)</f>
        <v>4281266.25</v>
      </c>
    </row>
    <row r="49" spans="1:11" ht="17.25" customHeight="1">
      <c r="A49" s="35" t="s">
        <v>49</v>
      </c>
      <c r="B49" s="23">
        <f aca="true" t="shared" si="12" ref="B49:H49">ROUND(B30*B7,2)</f>
        <v>413762.55</v>
      </c>
      <c r="C49" s="23">
        <f t="shared" si="12"/>
        <v>621365.56</v>
      </c>
      <c r="D49" s="23">
        <f t="shared" si="12"/>
        <v>789755.13</v>
      </c>
      <c r="E49" s="23">
        <f t="shared" si="12"/>
        <v>347943.88</v>
      </c>
      <c r="F49" s="23">
        <f t="shared" si="12"/>
        <v>609801.63</v>
      </c>
      <c r="G49" s="23">
        <f t="shared" si="12"/>
        <v>784725.27</v>
      </c>
      <c r="H49" s="23">
        <f t="shared" si="12"/>
        <v>330111.97</v>
      </c>
      <c r="I49" s="23">
        <f>ROUND(I30*I7,2)</f>
        <v>116783.5</v>
      </c>
      <c r="J49" s="23">
        <f>ROUND(J30*J7,2)</f>
        <v>238695.65</v>
      </c>
      <c r="K49" s="23">
        <f t="shared" si="11"/>
        <v>4252945.140000001</v>
      </c>
    </row>
    <row r="50" spans="1:11" ht="17.25" customHeight="1">
      <c r="A50" s="35" t="s">
        <v>50</v>
      </c>
      <c r="B50" s="19">
        <v>0</v>
      </c>
      <c r="C50" s="23">
        <f>ROUND(C31*C7,2)</f>
        <v>1381.22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1381.22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26939.89</v>
      </c>
      <c r="I53" s="32">
        <f>+I35</f>
        <v>0</v>
      </c>
      <c r="J53" s="32">
        <f>+J35</f>
        <v>0</v>
      </c>
      <c r="K53" s="23">
        <f t="shared" si="11"/>
        <v>26939.89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-66387</v>
      </c>
      <c r="C60" s="36">
        <f t="shared" si="13"/>
        <v>-95299.67</v>
      </c>
      <c r="D60" s="36">
        <f t="shared" si="13"/>
        <v>-95934.51</v>
      </c>
      <c r="E60" s="36">
        <f t="shared" si="13"/>
        <v>-55371.65</v>
      </c>
      <c r="F60" s="36">
        <f t="shared" si="13"/>
        <v>-71046.33</v>
      </c>
      <c r="G60" s="36">
        <f t="shared" si="13"/>
        <v>-80830.18</v>
      </c>
      <c r="H60" s="36">
        <f t="shared" si="13"/>
        <v>-54921</v>
      </c>
      <c r="I60" s="36">
        <f t="shared" si="13"/>
        <v>-14294.59</v>
      </c>
      <c r="J60" s="36">
        <f t="shared" si="13"/>
        <v>-37060.5</v>
      </c>
      <c r="K60" s="36">
        <f>SUM(B60:J60)</f>
        <v>-571145.43</v>
      </c>
    </row>
    <row r="61" spans="1:11" ht="18.75" customHeight="1">
      <c r="A61" s="16" t="s">
        <v>82</v>
      </c>
      <c r="B61" s="36">
        <f aca="true" t="shared" si="14" ref="B61:J61">B62+B63+B64+B65+B66+B67</f>
        <v>-66387</v>
      </c>
      <c r="C61" s="36">
        <f t="shared" si="14"/>
        <v>-95106</v>
      </c>
      <c r="D61" s="36">
        <f t="shared" si="14"/>
        <v>-94806</v>
      </c>
      <c r="E61" s="36">
        <f t="shared" si="14"/>
        <v>-51393</v>
      </c>
      <c r="F61" s="36">
        <f t="shared" si="14"/>
        <v>-70653</v>
      </c>
      <c r="G61" s="36">
        <f t="shared" si="14"/>
        <v>-80805</v>
      </c>
      <c r="H61" s="36">
        <f t="shared" si="14"/>
        <v>-54921</v>
      </c>
      <c r="I61" s="36">
        <f t="shared" si="14"/>
        <v>-10773</v>
      </c>
      <c r="J61" s="36">
        <f t="shared" si="14"/>
        <v>-32553</v>
      </c>
      <c r="K61" s="36">
        <f aca="true" t="shared" si="15" ref="K61:K92">SUM(B61:J61)</f>
        <v>-557397</v>
      </c>
    </row>
    <row r="62" spans="1:11" ht="18.75" customHeight="1">
      <c r="A62" s="12" t="s">
        <v>83</v>
      </c>
      <c r="B62" s="36">
        <f>-ROUND(B9*$D$3,2)</f>
        <v>-66387</v>
      </c>
      <c r="C62" s="36">
        <f aca="true" t="shared" si="16" ref="C62:J62">-ROUND(C9*$D$3,2)</f>
        <v>-95106</v>
      </c>
      <c r="D62" s="36">
        <f t="shared" si="16"/>
        <v>-94806</v>
      </c>
      <c r="E62" s="36">
        <f t="shared" si="16"/>
        <v>-51393</v>
      </c>
      <c r="F62" s="36">
        <f t="shared" si="16"/>
        <v>-70653</v>
      </c>
      <c r="G62" s="36">
        <f t="shared" si="16"/>
        <v>-80805</v>
      </c>
      <c r="H62" s="36">
        <f t="shared" si="16"/>
        <v>-54921</v>
      </c>
      <c r="I62" s="36">
        <f t="shared" si="16"/>
        <v>-10773</v>
      </c>
      <c r="J62" s="36">
        <f t="shared" si="16"/>
        <v>-32553</v>
      </c>
      <c r="K62" s="36">
        <f t="shared" si="15"/>
        <v>-557397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-193.67</v>
      </c>
      <c r="D68" s="36">
        <f t="shared" si="17"/>
        <v>-1128.51</v>
      </c>
      <c r="E68" s="36">
        <f t="shared" si="17"/>
        <v>-3978.6499999999996</v>
      </c>
      <c r="F68" s="36">
        <f t="shared" si="17"/>
        <v>-393.33</v>
      </c>
      <c r="G68" s="36">
        <f t="shared" si="17"/>
        <v>-25.18</v>
      </c>
      <c r="H68" s="36">
        <f t="shared" si="17"/>
        <v>0</v>
      </c>
      <c r="I68" s="36">
        <f t="shared" si="17"/>
        <v>-3521.59</v>
      </c>
      <c r="J68" s="36">
        <f t="shared" si="17"/>
        <v>-4507.5</v>
      </c>
      <c r="K68" s="36">
        <f t="shared" si="15"/>
        <v>-13748.43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-3065.85</v>
      </c>
      <c r="F92" s="19">
        <v>0</v>
      </c>
      <c r="G92" s="19">
        <v>0</v>
      </c>
      <c r="H92" s="19">
        <v>0</v>
      </c>
      <c r="I92" s="49">
        <v>-1471.47</v>
      </c>
      <c r="J92" s="49">
        <v>-4507.5</v>
      </c>
      <c r="K92" s="49">
        <f t="shared" si="15"/>
        <v>-9044.82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364419.29</v>
      </c>
      <c r="C97" s="24">
        <f t="shared" si="19"/>
        <v>550164.95</v>
      </c>
      <c r="D97" s="24">
        <f t="shared" si="19"/>
        <v>716798.82</v>
      </c>
      <c r="E97" s="24">
        <f t="shared" si="19"/>
        <v>314007.57999999996</v>
      </c>
      <c r="F97" s="24">
        <f t="shared" si="19"/>
        <v>559593.52</v>
      </c>
      <c r="G97" s="24">
        <f t="shared" si="19"/>
        <v>732283.21</v>
      </c>
      <c r="H97" s="24">
        <f t="shared" si="19"/>
        <v>319704.48</v>
      </c>
      <c r="I97" s="24">
        <f>+I98+I99</f>
        <v>102488.91</v>
      </c>
      <c r="J97" s="24">
        <f>+J98+J99</f>
        <v>214755.19</v>
      </c>
      <c r="K97" s="49">
        <f t="shared" si="18"/>
        <v>3874215.95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347375.55</v>
      </c>
      <c r="C98" s="24">
        <f t="shared" si="20"/>
        <v>527447.11</v>
      </c>
      <c r="D98" s="24">
        <f t="shared" si="20"/>
        <v>693820.62</v>
      </c>
      <c r="E98" s="24">
        <f t="shared" si="20"/>
        <v>292572.23</v>
      </c>
      <c r="F98" s="24">
        <f t="shared" si="20"/>
        <v>538755.3</v>
      </c>
      <c r="G98" s="24">
        <f t="shared" si="20"/>
        <v>703895.09</v>
      </c>
      <c r="H98" s="24">
        <f t="shared" si="20"/>
        <v>302130.86</v>
      </c>
      <c r="I98" s="24">
        <f t="shared" si="20"/>
        <v>102488.91</v>
      </c>
      <c r="J98" s="24">
        <f t="shared" si="20"/>
        <v>201635.15</v>
      </c>
      <c r="K98" s="49">
        <f t="shared" si="18"/>
        <v>3710120.8199999994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13120.04</v>
      </c>
      <c r="K99" s="49">
        <f t="shared" si="18"/>
        <v>164095.13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3874215.9499999993</v>
      </c>
      <c r="L105" s="55"/>
    </row>
    <row r="106" spans="1:11" ht="18.75" customHeight="1">
      <c r="A106" s="26" t="s">
        <v>78</v>
      </c>
      <c r="B106" s="27">
        <v>44503.47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44503.47</v>
      </c>
    </row>
    <row r="107" spans="1:11" ht="18.75" customHeight="1">
      <c r="A107" s="26" t="s">
        <v>79</v>
      </c>
      <c r="B107" s="27">
        <v>319915.82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319915.82</v>
      </c>
    </row>
    <row r="108" spans="1:11" ht="18.75" customHeight="1">
      <c r="A108" s="26" t="s">
        <v>80</v>
      </c>
      <c r="B108" s="41">
        <v>0</v>
      </c>
      <c r="C108" s="27">
        <f>+C97</f>
        <v>550164.95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550164.95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716798.82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716798.82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314007.57999999996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314007.57999999996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68334.4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68334.4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96751.34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96751.34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140103.25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140103.25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254404.53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254404.53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198579.5</v>
      </c>
      <c r="H115" s="41">
        <v>0</v>
      </c>
      <c r="I115" s="41">
        <v>0</v>
      </c>
      <c r="J115" s="41">
        <v>0</v>
      </c>
      <c r="K115" s="42">
        <f t="shared" si="22"/>
        <v>198579.5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22845.38</v>
      </c>
      <c r="H116" s="41">
        <v>0</v>
      </c>
      <c r="I116" s="41">
        <v>0</v>
      </c>
      <c r="J116" s="41">
        <v>0</v>
      </c>
      <c r="K116" s="42">
        <f t="shared" si="22"/>
        <v>22845.38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123894.28</v>
      </c>
      <c r="H117" s="41">
        <v>0</v>
      </c>
      <c r="I117" s="41">
        <v>0</v>
      </c>
      <c r="J117" s="41">
        <v>0</v>
      </c>
      <c r="K117" s="42">
        <f t="shared" si="22"/>
        <v>123894.28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106029.46</v>
      </c>
      <c r="H118" s="41">
        <v>0</v>
      </c>
      <c r="I118" s="41">
        <v>0</v>
      </c>
      <c r="J118" s="41">
        <v>0</v>
      </c>
      <c r="K118" s="42">
        <f t="shared" si="22"/>
        <v>106029.46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280934.58</v>
      </c>
      <c r="H119" s="41">
        <v>0</v>
      </c>
      <c r="I119" s="41">
        <v>0</v>
      </c>
      <c r="J119" s="41">
        <v>0</v>
      </c>
      <c r="K119" s="42">
        <f t="shared" si="22"/>
        <v>280934.58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112756.13</v>
      </c>
      <c r="I120" s="41">
        <v>0</v>
      </c>
      <c r="J120" s="41">
        <v>0</v>
      </c>
      <c r="K120" s="42">
        <f t="shared" si="22"/>
        <v>112756.13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206948.36</v>
      </c>
      <c r="I121" s="41">
        <v>0</v>
      </c>
      <c r="J121" s="41">
        <v>0</v>
      </c>
      <c r="K121" s="42">
        <f t="shared" si="22"/>
        <v>206948.36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102488.91</v>
      </c>
      <c r="J122" s="41">
        <v>0</v>
      </c>
      <c r="K122" s="42">
        <f t="shared" si="22"/>
        <v>102488.91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214755.19</v>
      </c>
      <c r="K123" s="45">
        <f t="shared" si="22"/>
        <v>214755.19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2014-06-26T19:39:25Z</dcterms:modified>
  <cp:category/>
  <cp:version/>
  <cp:contentType/>
  <cp:contentStatus/>
</cp:coreProperties>
</file>