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<sst xmlns="http://schemas.openxmlformats.org/spreadsheetml/2006/main" count="127" uniqueCount="127">
  <si>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</si>
  <si>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</si>
  <si>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</si>
  <si>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</si>
  <si>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</si>
  <si>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</si>
  <si>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</si>
  <si>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</si>
  <si>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</si>
  <si>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</si>
  <si>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</si>
  <si>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</si>
  <si>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</si>
  <si>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</si>
  <si>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</si>
  <si>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</si>
  <si>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</si>
  <si>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</si>
  <si>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</si>
  <si>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</si>
  <si>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</si>
  <si>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</si>
  <si>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</si>
  <si>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</si>
  <si>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</si>
  <si>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</si>
  <si>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</si>
  <si>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</si>
  <si>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</si>
  <si>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</si>
  <si>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</si>
  <si>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</si>
  <si>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</si>
  <si>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</si>
  <si>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</si>
  <si>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</si>
  <si>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</si>
  <si>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</si>
  <si>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</si>
  <si>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</si>
  <si>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</si>
  <si>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</si>
  <si>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</si>
  <si>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</si>
  <si>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</si>
  <si>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</si>
  <si>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</si>
  <si>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</si>
  <si>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</si>
  <si>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</si>
  <si>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</si>
  <si>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</si>
  <si>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</si>
  <si>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</si>
  <si>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</si>
  <si>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</si>
  <si>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</si>
  <si>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</si>
  <si>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</si>
  <si>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</si>
  <si>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</si>
  <si>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</si>
  <si>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</si>
  <si>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</si>
  <si>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</si>
  <si>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</si>
  <si>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</si>
  <si>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</si>
  <si>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</si>
  <si>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</si>
  <si>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</si>
  <si>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</si>
  <si>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</si>
  <si>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</si>
  <si>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</si>
  <si>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</si>
  <si>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</si>
  <si>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</si>
  <si>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</si>
  <si>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</si>
  <si>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</si>
  <si>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</si>
  <si>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</si>
  <si>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</si>
  <si>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</si>
  <si>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</si>
  <si>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</si>
  <si>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</si>
  <si>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</si>
  <si>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</si>
  <si>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</si>
  <si>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</si>
  <si>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</si>
  <si>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</si>
  <si>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</si>
  <si>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</si>
  <si>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</si>
  <si>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</si>
  <si>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</si>
  <si>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</si>
  <si>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</si>
  <si>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</si>
  <si>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</si>
  <si>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</si>
  <si>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</si>
  <si>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</si>
  <si>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</si>
  <si>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</si>
  <si>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</si>
  <si>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</si>
  <si>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</si>
  <si>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</si>
  <si>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</si>
  <si>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</si>
  <si>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</si>
  <si>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</si>
  <si>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</si>
  <si>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</si>
  <si>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</si>
  <si>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</si>
  <si>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</si>
  <si>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</si>
  <si>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</si>
  <si>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</si>
  <si>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</si>
  <si>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</si>
  <si>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21/06/14 - VENCIMENTO 27/06/14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</si>
</sst>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298199</v>
      </c>
      <c r="C7" s="9">
        <f t="shared" si="0"/>
        <v>396782</v>
      </c>
      <c r="D7" s="9">
        <f t="shared" si="0"/>
        <v>465799</v>
      </c>
      <c r="E7" s="9">
        <f t="shared" si="0"/>
        <v>251257</v>
      </c>
      <c r="F7" s="9">
        <f t="shared" si="0"/>
        <v>394092</v>
      </c>
      <c r="G7" s="9">
        <f t="shared" si="0"/>
        <v>597522</v>
      </c>
      <c r="H7" s="9">
        <f t="shared" si="0"/>
        <v>236315</v>
      </c>
      <c r="I7" s="9">
        <f t="shared" si="0"/>
        <v>55257</v>
      </c>
      <c r="J7" s="9">
        <f t="shared" si="0"/>
        <v>162617</v>
      </c>
      <c r="K7" s="9">
        <f t="shared" si="0"/>
        <v>2857840</v>
      </c>
      <c r="L7" s="53"/>
    </row>
    <row r="8" spans="1:11" ht="17.25" customHeight="1">
      <c r="A8" s="10" t="s">
        <v>121</v>
      </c>
      <c r="B8" s="11">
        <f>B9+B12+B16</f>
        <v>176768</v>
      </c>
      <c r="C8" s="11">
        <f aca="true" t="shared" si="1" ref="C8:J8">C9+C12+C16</f>
        <v>240346</v>
      </c>
      <c r="D8" s="11">
        <f t="shared" si="1"/>
        <v>268823</v>
      </c>
      <c r="E8" s="11">
        <f t="shared" si="1"/>
        <v>149297</v>
      </c>
      <c r="F8" s="11">
        <f t="shared" si="1"/>
        <v>215872</v>
      </c>
      <c r="G8" s="11">
        <f t="shared" si="1"/>
        <v>319484</v>
      </c>
      <c r="H8" s="11">
        <f t="shared" si="1"/>
        <v>146651</v>
      </c>
      <c r="I8" s="11">
        <f t="shared" si="1"/>
        <v>29839</v>
      </c>
      <c r="J8" s="11">
        <f t="shared" si="1"/>
        <v>92349</v>
      </c>
      <c r="K8" s="11">
        <f>SUM(B8:J8)</f>
        <v>1639429</v>
      </c>
    </row>
    <row r="9" spans="1:11" ht="17.25" customHeight="1">
      <c r="A9" s="15" t="s">
        <v>17</v>
      </c>
      <c r="B9" s="13">
        <f>+B10+B11</f>
        <v>33133</v>
      </c>
      <c r="C9" s="13">
        <f aca="true" t="shared" si="2" ref="C9:J9">+C10+C11</f>
        <v>48549</v>
      </c>
      <c r="D9" s="13">
        <f t="shared" si="2"/>
        <v>49374</v>
      </c>
      <c r="E9" s="13">
        <f t="shared" si="2"/>
        <v>28384</v>
      </c>
      <c r="F9" s="13">
        <f t="shared" si="2"/>
        <v>32861</v>
      </c>
      <c r="G9" s="13">
        <f t="shared" si="2"/>
        <v>36617</v>
      </c>
      <c r="H9" s="13">
        <f t="shared" si="2"/>
        <v>30085</v>
      </c>
      <c r="I9" s="13">
        <f t="shared" si="2"/>
        <v>6838</v>
      </c>
      <c r="J9" s="13">
        <f t="shared" si="2"/>
        <v>15297</v>
      </c>
      <c r="K9" s="11">
        <f>SUM(B9:J9)</f>
        <v>281138</v>
      </c>
    </row>
    <row r="10" spans="1:11" ht="17.25" customHeight="1">
      <c r="A10" s="30" t="s">
        <v>18</v>
      </c>
      <c r="B10" s="13">
        <v>33133</v>
      </c>
      <c r="C10" s="13">
        <v>48549</v>
      </c>
      <c r="D10" s="13">
        <v>49374</v>
      </c>
      <c r="E10" s="13">
        <v>28384</v>
      </c>
      <c r="F10" s="13">
        <v>32861</v>
      </c>
      <c r="G10" s="13">
        <v>36617</v>
      </c>
      <c r="H10" s="13">
        <v>30085</v>
      </c>
      <c r="I10" s="13">
        <v>6838</v>
      </c>
      <c r="J10" s="13">
        <v>15297</v>
      </c>
      <c r="K10" s="11">
        <f>SUM(B10:J10)</f>
        <v>281138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139698</v>
      </c>
      <c r="C12" s="17">
        <f t="shared" si="3"/>
        <v>186383</v>
      </c>
      <c r="D12" s="17">
        <f t="shared" si="3"/>
        <v>213966</v>
      </c>
      <c r="E12" s="17">
        <f t="shared" si="3"/>
        <v>117841</v>
      </c>
      <c r="F12" s="17">
        <f t="shared" si="3"/>
        <v>178438</v>
      </c>
      <c r="G12" s="17">
        <f t="shared" si="3"/>
        <v>276085</v>
      </c>
      <c r="H12" s="17">
        <f t="shared" si="3"/>
        <v>113772</v>
      </c>
      <c r="I12" s="17">
        <f t="shared" si="3"/>
        <v>22292</v>
      </c>
      <c r="J12" s="17">
        <f t="shared" si="3"/>
        <v>75063</v>
      </c>
      <c r="K12" s="11">
        <f aca="true" t="shared" si="4" ref="K12:K27">SUM(B12:J12)</f>
        <v>1323538</v>
      </c>
    </row>
    <row r="13" spans="1:13" ht="17.25" customHeight="1">
      <c r="A13" s="14" t="s">
        <v>20</v>
      </c>
      <c r="B13" s="13">
        <v>65629</v>
      </c>
      <c r="C13" s="13">
        <v>93015</v>
      </c>
      <c r="D13" s="13">
        <v>108926</v>
      </c>
      <c r="E13" s="13">
        <v>59794</v>
      </c>
      <c r="F13" s="13">
        <v>86734</v>
      </c>
      <c r="G13" s="13">
        <v>126063</v>
      </c>
      <c r="H13" s="13">
        <v>52246</v>
      </c>
      <c r="I13" s="13">
        <v>12333</v>
      </c>
      <c r="J13" s="13">
        <v>38432</v>
      </c>
      <c r="K13" s="11">
        <f t="shared" si="4"/>
        <v>643172</v>
      </c>
      <c r="L13" s="53"/>
      <c r="M13" s="54"/>
    </row>
    <row r="14" spans="1:12" ht="17.25" customHeight="1">
      <c r="A14" s="14" t="s">
        <v>21</v>
      </c>
      <c r="B14" s="13">
        <v>62629</v>
      </c>
      <c r="C14" s="13">
        <v>77302</v>
      </c>
      <c r="D14" s="13">
        <v>87837</v>
      </c>
      <c r="E14" s="13">
        <v>49088</v>
      </c>
      <c r="F14" s="13">
        <v>78221</v>
      </c>
      <c r="G14" s="13">
        <v>132791</v>
      </c>
      <c r="H14" s="13">
        <v>53019</v>
      </c>
      <c r="I14" s="13">
        <v>8134</v>
      </c>
      <c r="J14" s="13">
        <v>30554</v>
      </c>
      <c r="K14" s="11">
        <f t="shared" si="4"/>
        <v>579575</v>
      </c>
      <c r="L14" s="53"/>
    </row>
    <row r="15" spans="1:11" ht="17.25" customHeight="1">
      <c r="A15" s="14" t="s">
        <v>22</v>
      </c>
      <c r="B15" s="13">
        <v>11440</v>
      </c>
      <c r="C15" s="13">
        <v>16066</v>
      </c>
      <c r="D15" s="13">
        <v>17203</v>
      </c>
      <c r="E15" s="13">
        <v>8959</v>
      </c>
      <c r="F15" s="13">
        <v>13483</v>
      </c>
      <c r="G15" s="13">
        <v>17231</v>
      </c>
      <c r="H15" s="13">
        <v>8507</v>
      </c>
      <c r="I15" s="13">
        <v>1825</v>
      </c>
      <c r="J15" s="13">
        <v>6077</v>
      </c>
      <c r="K15" s="11">
        <f t="shared" si="4"/>
        <v>100791</v>
      </c>
    </row>
    <row r="16" spans="1:11" ht="17.25" customHeight="1">
      <c r="A16" s="15" t="s">
        <v>117</v>
      </c>
      <c r="B16" s="13">
        <f>B17+B18+B19</f>
        <v>3937</v>
      </c>
      <c r="C16" s="13">
        <f aca="true" t="shared" si="5" ref="C16:J16">C17+C18+C19</f>
        <v>5414</v>
      </c>
      <c r="D16" s="13">
        <f t="shared" si="5"/>
        <v>5483</v>
      </c>
      <c r="E16" s="13">
        <f t="shared" si="5"/>
        <v>3072</v>
      </c>
      <c r="F16" s="13">
        <f t="shared" si="5"/>
        <v>4573</v>
      </c>
      <c r="G16" s="13">
        <f t="shared" si="5"/>
        <v>6782</v>
      </c>
      <c r="H16" s="13">
        <f t="shared" si="5"/>
        <v>2794</v>
      </c>
      <c r="I16" s="13">
        <f t="shared" si="5"/>
        <v>709</v>
      </c>
      <c r="J16" s="13">
        <f t="shared" si="5"/>
        <v>1989</v>
      </c>
      <c r="K16" s="11">
        <f t="shared" si="4"/>
        <v>34753</v>
      </c>
    </row>
    <row r="17" spans="1:11" ht="17.25" customHeight="1">
      <c r="A17" s="14" t="s">
        <v>118</v>
      </c>
      <c r="B17" s="13">
        <v>1840</v>
      </c>
      <c r="C17" s="13">
        <v>2523</v>
      </c>
      <c r="D17" s="13">
        <v>2631</v>
      </c>
      <c r="E17" s="13">
        <v>1634</v>
      </c>
      <c r="F17" s="13">
        <v>2202</v>
      </c>
      <c r="G17" s="13">
        <v>3435</v>
      </c>
      <c r="H17" s="13">
        <v>1452</v>
      </c>
      <c r="I17" s="13">
        <v>373</v>
      </c>
      <c r="J17" s="13">
        <v>957</v>
      </c>
      <c r="K17" s="11">
        <f t="shared" si="4"/>
        <v>17047</v>
      </c>
    </row>
    <row r="18" spans="1:11" ht="17.25" customHeight="1">
      <c r="A18" s="14" t="s">
        <v>119</v>
      </c>
      <c r="B18" s="13">
        <v>123</v>
      </c>
      <c r="C18" s="13">
        <v>176</v>
      </c>
      <c r="D18" s="13">
        <v>200</v>
      </c>
      <c r="E18" s="13">
        <v>136</v>
      </c>
      <c r="F18" s="13">
        <v>193</v>
      </c>
      <c r="G18" s="13">
        <v>367</v>
      </c>
      <c r="H18" s="13">
        <v>167</v>
      </c>
      <c r="I18" s="13">
        <v>24</v>
      </c>
      <c r="J18" s="13">
        <v>71</v>
      </c>
      <c r="K18" s="11">
        <f t="shared" si="4"/>
        <v>1457</v>
      </c>
    </row>
    <row r="19" spans="1:11" ht="17.25" customHeight="1">
      <c r="A19" s="14" t="s">
        <v>120</v>
      </c>
      <c r="B19" s="13">
        <v>1974</v>
      </c>
      <c r="C19" s="13">
        <v>2715</v>
      </c>
      <c r="D19" s="13">
        <v>2652</v>
      </c>
      <c r="E19" s="13">
        <v>1302</v>
      </c>
      <c r="F19" s="13">
        <v>2178</v>
      </c>
      <c r="G19" s="13">
        <v>2980</v>
      </c>
      <c r="H19" s="13">
        <v>1175</v>
      </c>
      <c r="I19" s="13">
        <v>312</v>
      </c>
      <c r="J19" s="13">
        <v>961</v>
      </c>
      <c r="K19" s="11">
        <f t="shared" si="4"/>
        <v>16249</v>
      </c>
    </row>
    <row r="20" spans="1:11" ht="17.25" customHeight="1">
      <c r="A20" s="16" t="s">
        <v>23</v>
      </c>
      <c r="B20" s="11">
        <f>+B21+B22+B23</f>
        <v>95989</v>
      </c>
      <c r="C20" s="11">
        <f aca="true" t="shared" si="6" ref="C20:J20">+C21+C22+C23</f>
        <v>117880</v>
      </c>
      <c r="D20" s="11">
        <f t="shared" si="6"/>
        <v>147814</v>
      </c>
      <c r="E20" s="11">
        <f t="shared" si="6"/>
        <v>77203</v>
      </c>
      <c r="F20" s="11">
        <f t="shared" si="6"/>
        <v>145040</v>
      </c>
      <c r="G20" s="11">
        <f t="shared" si="6"/>
        <v>242431</v>
      </c>
      <c r="H20" s="11">
        <f t="shared" si="6"/>
        <v>72878</v>
      </c>
      <c r="I20" s="11">
        <f t="shared" si="6"/>
        <v>17915</v>
      </c>
      <c r="J20" s="11">
        <f t="shared" si="6"/>
        <v>49539</v>
      </c>
      <c r="K20" s="11">
        <f t="shared" si="4"/>
        <v>966689</v>
      </c>
    </row>
    <row r="21" spans="1:12" ht="17.25" customHeight="1">
      <c r="A21" s="12" t="s">
        <v>24</v>
      </c>
      <c r="B21" s="13">
        <v>49949</v>
      </c>
      <c r="C21" s="13">
        <v>66515</v>
      </c>
      <c r="D21" s="13">
        <v>84087</v>
      </c>
      <c r="E21" s="13">
        <v>43752</v>
      </c>
      <c r="F21" s="13">
        <v>76894</v>
      </c>
      <c r="G21" s="13">
        <v>117598</v>
      </c>
      <c r="H21" s="13">
        <v>38334</v>
      </c>
      <c r="I21" s="13">
        <v>10956</v>
      </c>
      <c r="J21" s="13">
        <v>27470</v>
      </c>
      <c r="K21" s="11">
        <f t="shared" si="4"/>
        <v>515555</v>
      </c>
      <c r="L21" s="53"/>
    </row>
    <row r="22" spans="1:12" ht="17.25" customHeight="1">
      <c r="A22" s="12" t="s">
        <v>25</v>
      </c>
      <c r="B22" s="13">
        <v>39024</v>
      </c>
      <c r="C22" s="13">
        <v>42622</v>
      </c>
      <c r="D22" s="13">
        <v>53641</v>
      </c>
      <c r="E22" s="13">
        <v>28598</v>
      </c>
      <c r="F22" s="13">
        <v>58520</v>
      </c>
      <c r="G22" s="13">
        <v>110990</v>
      </c>
      <c r="H22" s="13">
        <v>30048</v>
      </c>
      <c r="I22" s="13">
        <v>5774</v>
      </c>
      <c r="J22" s="13">
        <v>18402</v>
      </c>
      <c r="K22" s="11">
        <f t="shared" si="4"/>
        <v>387619</v>
      </c>
      <c r="L22" s="53"/>
    </row>
    <row r="23" spans="1:11" ht="17.25" customHeight="1">
      <c r="A23" s="12" t="s">
        <v>26</v>
      </c>
      <c r="B23" s="13">
        <v>7016</v>
      </c>
      <c r="C23" s="13">
        <v>8743</v>
      </c>
      <c r="D23" s="13">
        <v>10086</v>
      </c>
      <c r="E23" s="13">
        <v>4853</v>
      </c>
      <c r="F23" s="13">
        <v>9626</v>
      </c>
      <c r="G23" s="13">
        <v>13843</v>
      </c>
      <c r="H23" s="13">
        <v>4496</v>
      </c>
      <c r="I23" s="13">
        <v>1185</v>
      </c>
      <c r="J23" s="13">
        <v>3667</v>
      </c>
      <c r="K23" s="11">
        <f t="shared" si="4"/>
        <v>63515</v>
      </c>
    </row>
    <row r="24" spans="1:11" ht="17.25" customHeight="1">
      <c r="A24" s="16" t="s">
        <v>27</v>
      </c>
      <c r="B24" s="13">
        <v>25442</v>
      </c>
      <c r="C24" s="13">
        <v>38556</v>
      </c>
      <c r="D24" s="13">
        <v>49162</v>
      </c>
      <c r="E24" s="13">
        <v>24757</v>
      </c>
      <c r="F24" s="13">
        <v>33180</v>
      </c>
      <c r="G24" s="13">
        <v>35607</v>
      </c>
      <c r="H24" s="13">
        <v>15795</v>
      </c>
      <c r="I24" s="13">
        <v>7503</v>
      </c>
      <c r="J24" s="13">
        <v>20729</v>
      </c>
      <c r="K24" s="11">
        <f t="shared" si="4"/>
        <v>250731</v>
      </c>
    </row>
    <row r="25" spans="1:12" ht="17.25" customHeight="1">
      <c r="A25" s="12" t="s">
        <v>28</v>
      </c>
      <c r="B25" s="13">
        <v>16283</v>
      </c>
      <c r="C25" s="13">
        <v>24676</v>
      </c>
      <c r="D25" s="13">
        <v>31464</v>
      </c>
      <c r="E25" s="13">
        <v>15844</v>
      </c>
      <c r="F25" s="13">
        <v>21235</v>
      </c>
      <c r="G25" s="13">
        <v>22788</v>
      </c>
      <c r="H25" s="13">
        <v>10109</v>
      </c>
      <c r="I25" s="13">
        <v>4802</v>
      </c>
      <c r="J25" s="13">
        <v>13267</v>
      </c>
      <c r="K25" s="11">
        <f t="shared" si="4"/>
        <v>160468</v>
      </c>
      <c r="L25" s="53"/>
    </row>
    <row r="26" spans="1:12" ht="17.25" customHeight="1">
      <c r="A26" s="12" t="s">
        <v>29</v>
      </c>
      <c r="B26" s="13">
        <v>9159</v>
      </c>
      <c r="C26" s="13">
        <v>13880</v>
      </c>
      <c r="D26" s="13">
        <v>17698</v>
      </c>
      <c r="E26" s="13">
        <v>8913</v>
      </c>
      <c r="F26" s="13">
        <v>11945</v>
      </c>
      <c r="G26" s="13">
        <v>12819</v>
      </c>
      <c r="H26" s="13">
        <v>5686</v>
      </c>
      <c r="I26" s="13">
        <v>2701</v>
      </c>
      <c r="J26" s="13">
        <v>7462</v>
      </c>
      <c r="K26" s="11">
        <f t="shared" si="4"/>
        <v>90263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991</v>
      </c>
      <c r="I27" s="11">
        <v>0</v>
      </c>
      <c r="J27" s="11">
        <v>0</v>
      </c>
      <c r="K27" s="11">
        <f t="shared" si="4"/>
        <v>991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2.3844</v>
      </c>
      <c r="C29" s="33">
        <f aca="true" t="shared" si="7" ref="C29:J29">SUM(C30:C33)</f>
        <v>2.719632</v>
      </c>
      <c r="D29" s="33">
        <f t="shared" si="7"/>
        <v>3.0897</v>
      </c>
      <c r="E29" s="33">
        <f t="shared" si="7"/>
        <v>2.604</v>
      </c>
      <c r="F29" s="33">
        <f t="shared" si="7"/>
        <v>2.528</v>
      </c>
      <c r="G29" s="33">
        <f t="shared" si="7"/>
        <v>2.1747</v>
      </c>
      <c r="H29" s="33">
        <f t="shared" si="7"/>
        <v>2.4935</v>
      </c>
      <c r="I29" s="33">
        <f t="shared" si="7"/>
        <v>4.4263</v>
      </c>
      <c r="J29" s="33">
        <f t="shared" si="7"/>
        <v>2.6245</v>
      </c>
      <c r="K29" s="19">
        <v>0</v>
      </c>
    </row>
    <row r="30" spans="1:11" ht="17.25" customHeight="1">
      <c r="A30" s="16" t="s">
        <v>34</v>
      </c>
      <c r="B30" s="33">
        <v>2.3844</v>
      </c>
      <c r="C30" s="33">
        <v>2.7136</v>
      </c>
      <c r="D30" s="33">
        <v>3.0897</v>
      </c>
      <c r="E30" s="33">
        <v>2.604</v>
      </c>
      <c r="F30" s="33">
        <v>2.528</v>
      </c>
      <c r="G30" s="33">
        <v>2.1747</v>
      </c>
      <c r="H30" s="33">
        <v>2.4935</v>
      </c>
      <c r="I30" s="33">
        <v>4.4263</v>
      </c>
      <c r="J30" s="33">
        <v>2.6245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0.006032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25892.62</v>
      </c>
      <c r="I35" s="19">
        <v>0</v>
      </c>
      <c r="J35" s="19">
        <v>0</v>
      </c>
      <c r="K35" s="23">
        <f>SUM(B35:J35)</f>
        <v>25892.62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47272.74</v>
      </c>
      <c r="I36" s="19">
        <v>0</v>
      </c>
      <c r="J36" s="19">
        <v>0</v>
      </c>
      <c r="K36" s="23">
        <f>SUM(B36:J36)</f>
        <v>47272.74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728069.44</v>
      </c>
      <c r="C47" s="22">
        <f aca="true" t="shared" si="9" ref="C47:H47">+C48+C56</f>
        <v>1101818.8699999999</v>
      </c>
      <c r="D47" s="22">
        <f t="shared" si="9"/>
        <v>1462157.3699999999</v>
      </c>
      <c r="E47" s="22">
        <f t="shared" si="9"/>
        <v>675708.58</v>
      </c>
      <c r="F47" s="22">
        <f t="shared" si="9"/>
        <v>1017102.7999999999</v>
      </c>
      <c r="G47" s="22">
        <f t="shared" si="9"/>
        <v>1327819.2100000002</v>
      </c>
      <c r="H47" s="22">
        <f t="shared" si="9"/>
        <v>632717.69</v>
      </c>
      <c r="I47" s="22">
        <f>+I48+I56</f>
        <v>244584.06</v>
      </c>
      <c r="J47" s="22">
        <f>+J48+J56</f>
        <v>439908.36</v>
      </c>
      <c r="K47" s="22">
        <f>SUM(B47:J47)</f>
        <v>7629886.379999999</v>
      </c>
    </row>
    <row r="48" spans="1:11" ht="17.25" customHeight="1">
      <c r="A48" s="16" t="s">
        <v>48</v>
      </c>
      <c r="B48" s="23">
        <f>SUM(B49:B55)</f>
        <v>711025.7</v>
      </c>
      <c r="C48" s="23">
        <f aca="true" t="shared" si="10" ref="C48:H48">SUM(C49:C55)</f>
        <v>1079101.0299999998</v>
      </c>
      <c r="D48" s="23">
        <f t="shared" si="10"/>
        <v>1439179.17</v>
      </c>
      <c r="E48" s="23">
        <f t="shared" si="10"/>
        <v>654273.23</v>
      </c>
      <c r="F48" s="23">
        <f t="shared" si="10"/>
        <v>996264.58</v>
      </c>
      <c r="G48" s="23">
        <f t="shared" si="10"/>
        <v>1299431.09</v>
      </c>
      <c r="H48" s="23">
        <f t="shared" si="10"/>
        <v>615144.07</v>
      </c>
      <c r="I48" s="23">
        <f>SUM(I49:I55)</f>
        <v>244584.06</v>
      </c>
      <c r="J48" s="23">
        <f>SUM(J49:J55)</f>
        <v>426788.32</v>
      </c>
      <c r="K48" s="23">
        <f aca="true" t="shared" si="11" ref="K48:K56">SUM(B48:J48)</f>
        <v>7465791.249999999</v>
      </c>
    </row>
    <row r="49" spans="1:11" ht="17.25" customHeight="1">
      <c r="A49" s="35" t="s">
        <v>49</v>
      </c>
      <c r="B49" s="23">
        <f aca="true" t="shared" si="12" ref="B49:H49">ROUND(B30*B7,2)</f>
        <v>711025.7</v>
      </c>
      <c r="C49" s="23">
        <f t="shared" si="12"/>
        <v>1076707.64</v>
      </c>
      <c r="D49" s="23">
        <f t="shared" si="12"/>
        <v>1439179.17</v>
      </c>
      <c r="E49" s="23">
        <f t="shared" si="12"/>
        <v>654273.23</v>
      </c>
      <c r="F49" s="23">
        <f t="shared" si="12"/>
        <v>996264.58</v>
      </c>
      <c r="G49" s="23">
        <f t="shared" si="12"/>
        <v>1299431.09</v>
      </c>
      <c r="H49" s="23">
        <f t="shared" si="12"/>
        <v>589251.45</v>
      </c>
      <c r="I49" s="23">
        <f>ROUND(I30*I7,2)</f>
        <v>244584.06</v>
      </c>
      <c r="J49" s="23">
        <f>ROUND(J30*J7,2)</f>
        <v>426788.32</v>
      </c>
      <c r="K49" s="23">
        <f t="shared" si="11"/>
        <v>7437505.239999999</v>
      </c>
    </row>
    <row r="50" spans="1:11" ht="17.25" customHeight="1">
      <c r="A50" s="35" t="s">
        <v>50</v>
      </c>
      <c r="B50" s="19">
        <v>0</v>
      </c>
      <c r="C50" s="23">
        <f>ROUND(C31*C7,2)</f>
        <v>2393.39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2393.39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25892.62</v>
      </c>
      <c r="I53" s="32">
        <f>+I35</f>
        <v>0</v>
      </c>
      <c r="J53" s="32">
        <f>+J35</f>
        <v>0</v>
      </c>
      <c r="K53" s="23">
        <f t="shared" si="11"/>
        <v>25892.62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17043.74</v>
      </c>
      <c r="C56" s="37">
        <v>22717.84</v>
      </c>
      <c r="D56" s="37">
        <v>22978.2</v>
      </c>
      <c r="E56" s="37">
        <v>21435.35</v>
      </c>
      <c r="F56" s="37">
        <v>20838.22</v>
      </c>
      <c r="G56" s="37">
        <v>28388.12</v>
      </c>
      <c r="H56" s="37">
        <v>17573.62</v>
      </c>
      <c r="I56" s="19">
        <v>0</v>
      </c>
      <c r="J56" s="37">
        <v>13120.04</v>
      </c>
      <c r="K56" s="37">
        <f t="shared" si="11"/>
        <v>164095.13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-99399</v>
      </c>
      <c r="C60" s="36">
        <f t="shared" si="13"/>
        <v>-145840.67</v>
      </c>
      <c r="D60" s="36">
        <f t="shared" si="13"/>
        <v>-149250.51</v>
      </c>
      <c r="E60" s="36">
        <f t="shared" si="13"/>
        <v>-91673.18</v>
      </c>
      <c r="F60" s="36">
        <f t="shared" si="13"/>
        <v>-98976.33</v>
      </c>
      <c r="G60" s="36">
        <f t="shared" si="13"/>
        <v>-109876.18</v>
      </c>
      <c r="H60" s="36">
        <f t="shared" si="13"/>
        <v>-90255</v>
      </c>
      <c r="I60" s="36">
        <f t="shared" si="13"/>
        <v>-25645.88</v>
      </c>
      <c r="J60" s="36">
        <f t="shared" si="13"/>
        <v>-53765.36</v>
      </c>
      <c r="K60" s="36">
        <f>SUM(B60:J60)</f>
        <v>-864682.1100000001</v>
      </c>
    </row>
    <row r="61" spans="1:11" ht="18.75" customHeight="1">
      <c r="A61" s="16" t="s">
        <v>82</v>
      </c>
      <c r="B61" s="36">
        <f aca="true" t="shared" si="14" ref="B61:J61">B62+B63+B64+B65+B66+B67</f>
        <v>-99399</v>
      </c>
      <c r="C61" s="36">
        <f t="shared" si="14"/>
        <v>-145647</v>
      </c>
      <c r="D61" s="36">
        <f t="shared" si="14"/>
        <v>-148122</v>
      </c>
      <c r="E61" s="36">
        <f t="shared" si="14"/>
        <v>-85152</v>
      </c>
      <c r="F61" s="36">
        <f t="shared" si="14"/>
        <v>-98583</v>
      </c>
      <c r="G61" s="36">
        <f t="shared" si="14"/>
        <v>-109851</v>
      </c>
      <c r="H61" s="36">
        <f t="shared" si="14"/>
        <v>-90255</v>
      </c>
      <c r="I61" s="36">
        <f t="shared" si="14"/>
        <v>-20514</v>
      </c>
      <c r="J61" s="36">
        <f t="shared" si="14"/>
        <v>-45891</v>
      </c>
      <c r="K61" s="36">
        <f aca="true" t="shared" si="15" ref="K61:K92">SUM(B61:J61)</f>
        <v>-843414</v>
      </c>
    </row>
    <row r="62" spans="1:11" ht="18.75" customHeight="1">
      <c r="A62" s="12" t="s">
        <v>83</v>
      </c>
      <c r="B62" s="36">
        <f>-ROUND(B9*$D$3,2)</f>
        <v>-99399</v>
      </c>
      <c r="C62" s="36">
        <f aca="true" t="shared" si="16" ref="C62:J62">-ROUND(C9*$D$3,2)</f>
        <v>-145647</v>
      </c>
      <c r="D62" s="36">
        <f t="shared" si="16"/>
        <v>-148122</v>
      </c>
      <c r="E62" s="36">
        <f t="shared" si="16"/>
        <v>-85152</v>
      </c>
      <c r="F62" s="36">
        <f t="shared" si="16"/>
        <v>-98583</v>
      </c>
      <c r="G62" s="36">
        <f t="shared" si="16"/>
        <v>-109851</v>
      </c>
      <c r="H62" s="36">
        <f t="shared" si="16"/>
        <v>-90255</v>
      </c>
      <c r="I62" s="36">
        <f t="shared" si="16"/>
        <v>-20514</v>
      </c>
      <c r="J62" s="36">
        <f t="shared" si="16"/>
        <v>-45891</v>
      </c>
      <c r="K62" s="36">
        <f t="shared" si="15"/>
        <v>-843414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f t="shared" si="15"/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19">
        <v>0</v>
      </c>
      <c r="I66" s="19">
        <v>0</v>
      </c>
      <c r="J66" s="19">
        <v>0</v>
      </c>
      <c r="K66" s="36">
        <f t="shared" si="15"/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0</v>
      </c>
      <c r="C68" s="36">
        <f t="shared" si="17"/>
        <v>-193.67</v>
      </c>
      <c r="D68" s="36">
        <f t="shared" si="17"/>
        <v>-1128.51</v>
      </c>
      <c r="E68" s="36">
        <f t="shared" si="17"/>
        <v>-6521.18</v>
      </c>
      <c r="F68" s="36">
        <f t="shared" si="17"/>
        <v>-393.33</v>
      </c>
      <c r="G68" s="36">
        <f t="shared" si="17"/>
        <v>-25.18</v>
      </c>
      <c r="H68" s="36">
        <f t="shared" si="17"/>
        <v>0</v>
      </c>
      <c r="I68" s="36">
        <f t="shared" si="17"/>
        <v>-5131.88</v>
      </c>
      <c r="J68" s="36">
        <f t="shared" si="17"/>
        <v>-7874.36</v>
      </c>
      <c r="K68" s="36">
        <f t="shared" si="15"/>
        <v>-21268.11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0</v>
      </c>
      <c r="J72" s="19">
        <v>0</v>
      </c>
      <c r="K72" s="49">
        <f t="shared" si="15"/>
        <v>0</v>
      </c>
    </row>
    <row r="73" spans="1:11" ht="18.75" customHeight="1">
      <c r="A73" s="35" t="s">
        <v>66</v>
      </c>
      <c r="B73" s="36">
        <v>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49">
        <f t="shared" si="15"/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4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4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4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4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4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4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4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4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4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4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4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4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4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4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4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4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4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4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-5608.38</v>
      </c>
      <c r="F92" s="19">
        <v>0</v>
      </c>
      <c r="G92" s="19">
        <v>0</v>
      </c>
      <c r="H92" s="19">
        <v>0</v>
      </c>
      <c r="I92" s="49">
        <v>-3081.76</v>
      </c>
      <c r="J92" s="49">
        <v>-7874.36</v>
      </c>
      <c r="K92" s="49">
        <f t="shared" si="15"/>
        <v>-16564.5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49">
        <f t="shared" si="18"/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628670.44</v>
      </c>
      <c r="C97" s="24">
        <f t="shared" si="19"/>
        <v>955978.1999999997</v>
      </c>
      <c r="D97" s="24">
        <f t="shared" si="19"/>
        <v>1312906.8599999999</v>
      </c>
      <c r="E97" s="24">
        <f t="shared" si="19"/>
        <v>584035.3999999999</v>
      </c>
      <c r="F97" s="24">
        <f t="shared" si="19"/>
        <v>918126.47</v>
      </c>
      <c r="G97" s="24">
        <f t="shared" si="19"/>
        <v>1217943.0300000003</v>
      </c>
      <c r="H97" s="24">
        <f t="shared" si="19"/>
        <v>542462.69</v>
      </c>
      <c r="I97" s="24">
        <f>+I98+I99</f>
        <v>218938.18</v>
      </c>
      <c r="J97" s="24">
        <f>+J98+J99</f>
        <v>386143</v>
      </c>
      <c r="K97" s="49">
        <f t="shared" si="18"/>
        <v>6765204.27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611626.7</v>
      </c>
      <c r="C98" s="24">
        <f t="shared" si="20"/>
        <v>933260.3599999998</v>
      </c>
      <c r="D98" s="24">
        <f t="shared" si="20"/>
        <v>1289928.66</v>
      </c>
      <c r="E98" s="24">
        <f t="shared" si="20"/>
        <v>562600.0499999999</v>
      </c>
      <c r="F98" s="24">
        <f t="shared" si="20"/>
        <v>897288.25</v>
      </c>
      <c r="G98" s="24">
        <f t="shared" si="20"/>
        <v>1189554.9100000001</v>
      </c>
      <c r="H98" s="24">
        <f t="shared" si="20"/>
        <v>524889.07</v>
      </c>
      <c r="I98" s="24">
        <f t="shared" si="20"/>
        <v>218938.18</v>
      </c>
      <c r="J98" s="24">
        <f t="shared" si="20"/>
        <v>373022.96</v>
      </c>
      <c r="K98" s="49">
        <f t="shared" si="18"/>
        <v>6601109.14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17043.74</v>
      </c>
      <c r="C99" s="24">
        <f>IF(+C56+C95+C100&lt;0,0,(C56+C95+C100))</f>
        <v>22717.84</v>
      </c>
      <c r="D99" s="24">
        <f t="shared" si="21"/>
        <v>22978.2</v>
      </c>
      <c r="E99" s="24">
        <f t="shared" si="21"/>
        <v>21435.35</v>
      </c>
      <c r="F99" s="24">
        <f t="shared" si="21"/>
        <v>20838.22</v>
      </c>
      <c r="G99" s="24">
        <f t="shared" si="21"/>
        <v>28388.12</v>
      </c>
      <c r="H99" s="24">
        <f t="shared" si="21"/>
        <v>17573.62</v>
      </c>
      <c r="I99" s="19">
        <f t="shared" si="21"/>
        <v>0</v>
      </c>
      <c r="J99" s="24">
        <f t="shared" si="21"/>
        <v>13120.04</v>
      </c>
      <c r="K99" s="49">
        <f t="shared" si="18"/>
        <v>164095.13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6765204.2700000005</v>
      </c>
      <c r="L105" s="55"/>
    </row>
    <row r="106" spans="1:11" ht="18.75" customHeight="1">
      <c r="A106" s="26" t="s">
        <v>78</v>
      </c>
      <c r="B106" s="27">
        <v>76742.11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76742.11</v>
      </c>
    </row>
    <row r="107" spans="1:11" ht="18.75" customHeight="1">
      <c r="A107" s="26" t="s">
        <v>79</v>
      </c>
      <c r="B107" s="27">
        <v>551928.33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551928.33</v>
      </c>
    </row>
    <row r="108" spans="1:11" ht="18.75" customHeight="1">
      <c r="A108" s="26" t="s">
        <v>80</v>
      </c>
      <c r="B108" s="41">
        <v>0</v>
      </c>
      <c r="C108" s="27">
        <f>+C97</f>
        <v>955978.1999999997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955978.1999999997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1312906.8599999999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1312906.8599999999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584035.3999999999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584035.3999999999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112147.12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112147.12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158777.54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158777.54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229413.8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229413.8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417788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417788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360293.11</v>
      </c>
      <c r="H115" s="41">
        <v>0</v>
      </c>
      <c r="I115" s="41">
        <v>0</v>
      </c>
      <c r="J115" s="41">
        <v>0</v>
      </c>
      <c r="K115" s="42">
        <f t="shared" si="22"/>
        <v>360293.11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32558.57</v>
      </c>
      <c r="H116" s="41">
        <v>0</v>
      </c>
      <c r="I116" s="41">
        <v>0</v>
      </c>
      <c r="J116" s="41">
        <v>0</v>
      </c>
      <c r="K116" s="42">
        <f t="shared" si="22"/>
        <v>32558.57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199365.73</v>
      </c>
      <c r="H117" s="41">
        <v>0</v>
      </c>
      <c r="I117" s="41">
        <v>0</v>
      </c>
      <c r="J117" s="41">
        <v>0</v>
      </c>
      <c r="K117" s="42">
        <f t="shared" si="22"/>
        <v>199365.73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163097.93</v>
      </c>
      <c r="H118" s="41">
        <v>0</v>
      </c>
      <c r="I118" s="41">
        <v>0</v>
      </c>
      <c r="J118" s="41">
        <v>0</v>
      </c>
      <c r="K118" s="42">
        <f t="shared" si="22"/>
        <v>163097.93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462627.7</v>
      </c>
      <c r="H119" s="41">
        <v>0</v>
      </c>
      <c r="I119" s="41">
        <v>0</v>
      </c>
      <c r="J119" s="41">
        <v>0</v>
      </c>
      <c r="K119" s="42">
        <f t="shared" si="22"/>
        <v>462627.7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190966.53</v>
      </c>
      <c r="I120" s="41">
        <v>0</v>
      </c>
      <c r="J120" s="41">
        <v>0</v>
      </c>
      <c r="K120" s="42">
        <f t="shared" si="22"/>
        <v>190966.53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351496.16</v>
      </c>
      <c r="I121" s="41">
        <v>0</v>
      </c>
      <c r="J121" s="41">
        <v>0</v>
      </c>
      <c r="K121" s="42">
        <f t="shared" si="22"/>
        <v>351496.16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218938.18</v>
      </c>
      <c r="J122" s="41">
        <v>0</v>
      </c>
      <c r="K122" s="42">
        <f t="shared" si="22"/>
        <v>218938.18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386143</v>
      </c>
      <c r="K123" s="45">
        <f t="shared" si="22"/>
        <v>386143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2013-08-15T19:48:12Z</cp:lastPrinted>
  <dcterms:created xsi:type="dcterms:W3CDTF">2012-11-28T17:54:39Z</dcterms:created>
  <dcterms:modified xsi:type="dcterms:W3CDTF">2014-06-26T19:38:17Z</dcterms:modified>
  <cp:category/>
  <cp:version/>
  <cp:contentType/>
  <cp:contentStatus/>
</cp:coreProperties>
</file>