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<sst xmlns="http://schemas.openxmlformats.org/spreadsheetml/2006/main" count="127" uniqueCount="127">
  <si>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</si>
  <si>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</si>
  <si>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</si>
  <si>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</si>
  <si>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</si>
  <si>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</si>
  <si>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</si>
  <si>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</si>
  <si>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</si>
  <si>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</si>
  <si>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</si>
  <si>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</si>
  <si>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</si>
  <si>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</si>
  <si>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</si>
  <si>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</si>
  <si>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</si>
  <si>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</si>
  <si>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</si>
  <si>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</si>
  <si>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</si>
  <si>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</si>
  <si>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</si>
  <si>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</si>
  <si>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</si>
  <si>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</si>
  <si>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</si>
  <si>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</si>
  <si>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</si>
  <si>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</si>
  <si>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</si>
  <si>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</si>
  <si>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</si>
  <si>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</si>
  <si>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</si>
  <si>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</si>
  <si>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</si>
  <si>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</si>
  <si>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</si>
  <si>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</si>
  <si>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</si>
  <si>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</si>
  <si>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</si>
  <si>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</si>
  <si>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</si>
  <si>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</si>
  <si>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</si>
  <si>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</si>
  <si>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</si>
  <si>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</si>
  <si>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</si>
  <si>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</si>
  <si>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</si>
  <si>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</si>
  <si>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</si>
  <si>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</si>
  <si>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</si>
  <si>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</si>
  <si>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</si>
  <si>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</si>
  <si>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</si>
  <si>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</si>
  <si>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</si>
  <si>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</si>
  <si>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</si>
  <si>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</si>
  <si>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</si>
  <si>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</si>
  <si>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</si>
  <si>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</si>
  <si>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</si>
  <si>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</si>
  <si>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</si>
  <si>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</si>
  <si>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</si>
  <si>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</si>
  <si>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</si>
  <si>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</si>
  <si>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</si>
  <si>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</si>
  <si>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</si>
  <si>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</si>
  <si>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</si>
  <si>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</si>
  <si>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</si>
  <si>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</si>
  <si>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</si>
  <si>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</si>
  <si>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</si>
  <si>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</si>
  <si>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</si>
  <si>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</si>
  <si>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</si>
  <si>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</si>
  <si>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</si>
  <si>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</si>
  <si>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</si>
  <si>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</si>
  <si>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</si>
  <si>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</si>
  <si>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</si>
  <si>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</si>
  <si>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</si>
  <si>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</si>
  <si>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</si>
  <si>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</si>
  <si>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</si>
  <si>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</si>
  <si>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</si>
  <si>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</si>
  <si>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</si>
  <si>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</si>
  <si>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</si>
  <si>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</si>
  <si>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</si>
  <si>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</si>
  <si>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</si>
  <si>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</si>
  <si>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</si>
  <si>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</si>
  <si>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</si>
  <si>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</si>
  <si>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</si>
  <si>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</si>
  <si>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</si>
  <si>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</si>
  <si>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20/06/14 - VENCIMENTO 27/06/14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</si>
</sst>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470134</v>
      </c>
      <c r="C7" s="9">
        <f t="shared" si="0"/>
        <v>622993</v>
      </c>
      <c r="D7" s="9">
        <f t="shared" si="0"/>
        <v>684934</v>
      </c>
      <c r="E7" s="9">
        <f t="shared" si="0"/>
        <v>438626</v>
      </c>
      <c r="F7" s="9">
        <f t="shared" si="0"/>
        <v>623541</v>
      </c>
      <c r="G7" s="9">
        <f t="shared" si="0"/>
        <v>984321</v>
      </c>
      <c r="H7" s="9">
        <f t="shared" si="0"/>
        <v>429089</v>
      </c>
      <c r="I7" s="9">
        <f t="shared" si="0"/>
        <v>100888</v>
      </c>
      <c r="J7" s="9">
        <f t="shared" si="0"/>
        <v>253667</v>
      </c>
      <c r="K7" s="9">
        <f t="shared" si="0"/>
        <v>4608193</v>
      </c>
      <c r="L7" s="53"/>
    </row>
    <row r="8" spans="1:11" ht="17.25" customHeight="1">
      <c r="A8" s="10" t="s">
        <v>121</v>
      </c>
      <c r="B8" s="11">
        <f>B9+B12+B16</f>
        <v>276905</v>
      </c>
      <c r="C8" s="11">
        <f aca="true" t="shared" si="1" ref="C8:J8">C9+C12+C16</f>
        <v>370932</v>
      </c>
      <c r="D8" s="11">
        <f t="shared" si="1"/>
        <v>385406</v>
      </c>
      <c r="E8" s="11">
        <f t="shared" si="1"/>
        <v>255956</v>
      </c>
      <c r="F8" s="11">
        <f t="shared" si="1"/>
        <v>343049</v>
      </c>
      <c r="G8" s="11">
        <f t="shared" si="1"/>
        <v>523672</v>
      </c>
      <c r="H8" s="11">
        <f t="shared" si="1"/>
        <v>261287</v>
      </c>
      <c r="I8" s="11">
        <f t="shared" si="1"/>
        <v>52829</v>
      </c>
      <c r="J8" s="11">
        <f t="shared" si="1"/>
        <v>140960</v>
      </c>
      <c r="K8" s="11">
        <f>SUM(B8:J8)</f>
        <v>2610996</v>
      </c>
    </row>
    <row r="9" spans="1:11" ht="17.25" customHeight="1">
      <c r="A9" s="15" t="s">
        <v>17</v>
      </c>
      <c r="B9" s="13">
        <f>+B10+B11</f>
        <v>43923</v>
      </c>
      <c r="C9" s="13">
        <f aca="true" t="shared" si="2" ref="C9:J9">+C10+C11</f>
        <v>60572</v>
      </c>
      <c r="D9" s="13">
        <f t="shared" si="2"/>
        <v>59166</v>
      </c>
      <c r="E9" s="13">
        <f t="shared" si="2"/>
        <v>38827</v>
      </c>
      <c r="F9" s="13">
        <f t="shared" si="2"/>
        <v>45451</v>
      </c>
      <c r="G9" s="13">
        <f t="shared" si="2"/>
        <v>51973</v>
      </c>
      <c r="H9" s="13">
        <f t="shared" si="2"/>
        <v>46711</v>
      </c>
      <c r="I9" s="13">
        <f t="shared" si="2"/>
        <v>10028</v>
      </c>
      <c r="J9" s="13">
        <f t="shared" si="2"/>
        <v>19244</v>
      </c>
      <c r="K9" s="11">
        <f>SUM(B9:J9)</f>
        <v>375895</v>
      </c>
    </row>
    <row r="10" spans="1:11" ht="17.25" customHeight="1">
      <c r="A10" s="30" t="s">
        <v>18</v>
      </c>
      <c r="B10" s="13">
        <v>43923</v>
      </c>
      <c r="C10" s="13">
        <v>60572</v>
      </c>
      <c r="D10" s="13">
        <v>59166</v>
      </c>
      <c r="E10" s="13">
        <v>38827</v>
      </c>
      <c r="F10" s="13">
        <v>45451</v>
      </c>
      <c r="G10" s="13">
        <v>51973</v>
      </c>
      <c r="H10" s="13">
        <v>46711</v>
      </c>
      <c r="I10" s="13">
        <v>10028</v>
      </c>
      <c r="J10" s="13">
        <v>19244</v>
      </c>
      <c r="K10" s="11">
        <f>SUM(B10:J10)</f>
        <v>375895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226985</v>
      </c>
      <c r="C12" s="17">
        <f t="shared" si="3"/>
        <v>302306</v>
      </c>
      <c r="D12" s="17">
        <f t="shared" si="3"/>
        <v>318685</v>
      </c>
      <c r="E12" s="17">
        <f t="shared" si="3"/>
        <v>212043</v>
      </c>
      <c r="F12" s="17">
        <f t="shared" si="3"/>
        <v>290206</v>
      </c>
      <c r="G12" s="17">
        <f t="shared" si="3"/>
        <v>460178</v>
      </c>
      <c r="H12" s="17">
        <f t="shared" si="3"/>
        <v>209588</v>
      </c>
      <c r="I12" s="17">
        <f t="shared" si="3"/>
        <v>41369</v>
      </c>
      <c r="J12" s="17">
        <f t="shared" si="3"/>
        <v>118796</v>
      </c>
      <c r="K12" s="11">
        <f aca="true" t="shared" si="4" ref="K12:K27">SUM(B12:J12)</f>
        <v>2180156</v>
      </c>
    </row>
    <row r="13" spans="1:13" ht="17.25" customHeight="1">
      <c r="A13" s="14" t="s">
        <v>20</v>
      </c>
      <c r="B13" s="13">
        <v>103097</v>
      </c>
      <c r="C13" s="13">
        <v>146860</v>
      </c>
      <c r="D13" s="13">
        <v>159584</v>
      </c>
      <c r="E13" s="13">
        <v>103971</v>
      </c>
      <c r="F13" s="13">
        <v>141721</v>
      </c>
      <c r="G13" s="13">
        <v>215182</v>
      </c>
      <c r="H13" s="13">
        <v>96381</v>
      </c>
      <c r="I13" s="13">
        <v>22312</v>
      </c>
      <c r="J13" s="13">
        <v>59059</v>
      </c>
      <c r="K13" s="11">
        <f t="shared" si="4"/>
        <v>1048167</v>
      </c>
      <c r="L13" s="53"/>
      <c r="M13" s="54"/>
    </row>
    <row r="14" spans="1:12" ht="17.25" customHeight="1">
      <c r="A14" s="14" t="s">
        <v>21</v>
      </c>
      <c r="B14" s="13">
        <v>105970</v>
      </c>
      <c r="C14" s="13">
        <v>130185</v>
      </c>
      <c r="D14" s="13">
        <v>133670</v>
      </c>
      <c r="E14" s="13">
        <v>92575</v>
      </c>
      <c r="F14" s="13">
        <v>126978</v>
      </c>
      <c r="G14" s="13">
        <v>215910</v>
      </c>
      <c r="H14" s="13">
        <v>97499</v>
      </c>
      <c r="I14" s="13">
        <v>15734</v>
      </c>
      <c r="J14" s="13">
        <v>50240</v>
      </c>
      <c r="K14" s="11">
        <f t="shared" si="4"/>
        <v>968761</v>
      </c>
      <c r="L14" s="53"/>
    </row>
    <row r="15" spans="1:11" ht="17.25" customHeight="1">
      <c r="A15" s="14" t="s">
        <v>22</v>
      </c>
      <c r="B15" s="13">
        <v>17918</v>
      </c>
      <c r="C15" s="13">
        <v>25261</v>
      </c>
      <c r="D15" s="13">
        <v>25431</v>
      </c>
      <c r="E15" s="13">
        <v>15497</v>
      </c>
      <c r="F15" s="13">
        <v>21507</v>
      </c>
      <c r="G15" s="13">
        <v>29086</v>
      </c>
      <c r="H15" s="13">
        <v>15708</v>
      </c>
      <c r="I15" s="13">
        <v>3323</v>
      </c>
      <c r="J15" s="13">
        <v>9497</v>
      </c>
      <c r="K15" s="11">
        <f t="shared" si="4"/>
        <v>163228</v>
      </c>
    </row>
    <row r="16" spans="1:11" ht="17.25" customHeight="1">
      <c r="A16" s="15" t="s">
        <v>117</v>
      </c>
      <c r="B16" s="13">
        <f>B17+B18+B19</f>
        <v>5997</v>
      </c>
      <c r="C16" s="13">
        <f aca="true" t="shared" si="5" ref="C16:J16">C17+C18+C19</f>
        <v>8054</v>
      </c>
      <c r="D16" s="13">
        <f t="shared" si="5"/>
        <v>7555</v>
      </c>
      <c r="E16" s="13">
        <f t="shared" si="5"/>
        <v>5086</v>
      </c>
      <c r="F16" s="13">
        <f t="shared" si="5"/>
        <v>7392</v>
      </c>
      <c r="G16" s="13">
        <f t="shared" si="5"/>
        <v>11521</v>
      </c>
      <c r="H16" s="13">
        <f t="shared" si="5"/>
        <v>4988</v>
      </c>
      <c r="I16" s="13">
        <f t="shared" si="5"/>
        <v>1432</v>
      </c>
      <c r="J16" s="13">
        <f t="shared" si="5"/>
        <v>2920</v>
      </c>
      <c r="K16" s="11">
        <f t="shared" si="4"/>
        <v>54945</v>
      </c>
    </row>
    <row r="17" spans="1:11" ht="17.25" customHeight="1">
      <c r="A17" s="14" t="s">
        <v>118</v>
      </c>
      <c r="B17" s="13">
        <v>2650</v>
      </c>
      <c r="C17" s="13">
        <v>3688</v>
      </c>
      <c r="D17" s="13">
        <v>3565</v>
      </c>
      <c r="E17" s="13">
        <v>2538</v>
      </c>
      <c r="F17" s="13">
        <v>3563</v>
      </c>
      <c r="G17" s="13">
        <v>5724</v>
      </c>
      <c r="H17" s="13">
        <v>2589</v>
      </c>
      <c r="I17" s="13">
        <v>731</v>
      </c>
      <c r="J17" s="13">
        <v>1389</v>
      </c>
      <c r="K17" s="11">
        <f t="shared" si="4"/>
        <v>26437</v>
      </c>
    </row>
    <row r="18" spans="1:11" ht="17.25" customHeight="1">
      <c r="A18" s="14" t="s">
        <v>119</v>
      </c>
      <c r="B18" s="13">
        <v>195</v>
      </c>
      <c r="C18" s="13">
        <v>242</v>
      </c>
      <c r="D18" s="13">
        <v>272</v>
      </c>
      <c r="E18" s="13">
        <v>258</v>
      </c>
      <c r="F18" s="13">
        <v>285</v>
      </c>
      <c r="G18" s="13">
        <v>545</v>
      </c>
      <c r="H18" s="13">
        <v>249</v>
      </c>
      <c r="I18" s="13">
        <v>52</v>
      </c>
      <c r="J18" s="13">
        <v>108</v>
      </c>
      <c r="K18" s="11">
        <f t="shared" si="4"/>
        <v>2206</v>
      </c>
    </row>
    <row r="19" spans="1:11" ht="17.25" customHeight="1">
      <c r="A19" s="14" t="s">
        <v>120</v>
      </c>
      <c r="B19" s="13">
        <v>3152</v>
      </c>
      <c r="C19" s="13">
        <v>4124</v>
      </c>
      <c r="D19" s="13">
        <v>3718</v>
      </c>
      <c r="E19" s="13">
        <v>2290</v>
      </c>
      <c r="F19" s="13">
        <v>3544</v>
      </c>
      <c r="G19" s="13">
        <v>5252</v>
      </c>
      <c r="H19" s="13">
        <v>2150</v>
      </c>
      <c r="I19" s="13">
        <v>649</v>
      </c>
      <c r="J19" s="13">
        <v>1423</v>
      </c>
      <c r="K19" s="11">
        <f t="shared" si="4"/>
        <v>26302</v>
      </c>
    </row>
    <row r="20" spans="1:11" ht="17.25" customHeight="1">
      <c r="A20" s="16" t="s">
        <v>23</v>
      </c>
      <c r="B20" s="11">
        <f>+B21+B22+B23</f>
        <v>154579</v>
      </c>
      <c r="C20" s="11">
        <f aca="true" t="shared" si="6" ref="C20:J20">+C21+C22+C23</f>
        <v>191178</v>
      </c>
      <c r="D20" s="11">
        <f t="shared" si="6"/>
        <v>223030</v>
      </c>
      <c r="E20" s="11">
        <f t="shared" si="6"/>
        <v>139590</v>
      </c>
      <c r="F20" s="11">
        <f t="shared" si="6"/>
        <v>227908</v>
      </c>
      <c r="G20" s="11">
        <f t="shared" si="6"/>
        <v>400264</v>
      </c>
      <c r="H20" s="11">
        <f t="shared" si="6"/>
        <v>135508</v>
      </c>
      <c r="I20" s="11">
        <f t="shared" si="6"/>
        <v>34350</v>
      </c>
      <c r="J20" s="11">
        <f t="shared" si="6"/>
        <v>79983</v>
      </c>
      <c r="K20" s="11">
        <f t="shared" si="4"/>
        <v>1586390</v>
      </c>
    </row>
    <row r="21" spans="1:12" ht="17.25" customHeight="1">
      <c r="A21" s="12" t="s">
        <v>24</v>
      </c>
      <c r="B21" s="13">
        <v>78728</v>
      </c>
      <c r="C21" s="13">
        <v>106063</v>
      </c>
      <c r="D21" s="13">
        <v>126242</v>
      </c>
      <c r="E21" s="13">
        <v>77288</v>
      </c>
      <c r="F21" s="13">
        <v>125042</v>
      </c>
      <c r="G21" s="13">
        <v>204611</v>
      </c>
      <c r="H21" s="13">
        <v>73460</v>
      </c>
      <c r="I21" s="13">
        <v>20400</v>
      </c>
      <c r="J21" s="13">
        <v>44302</v>
      </c>
      <c r="K21" s="11">
        <f t="shared" si="4"/>
        <v>856136</v>
      </c>
      <c r="L21" s="53"/>
    </row>
    <row r="22" spans="1:12" ht="17.25" customHeight="1">
      <c r="A22" s="12" t="s">
        <v>25</v>
      </c>
      <c r="B22" s="13">
        <v>64447</v>
      </c>
      <c r="C22" s="13">
        <v>70634</v>
      </c>
      <c r="D22" s="13">
        <v>80488</v>
      </c>
      <c r="E22" s="13">
        <v>53505</v>
      </c>
      <c r="F22" s="13">
        <v>87448</v>
      </c>
      <c r="G22" s="13">
        <v>171424</v>
      </c>
      <c r="H22" s="13">
        <v>53189</v>
      </c>
      <c r="I22" s="13">
        <v>11508</v>
      </c>
      <c r="J22" s="13">
        <v>29500</v>
      </c>
      <c r="K22" s="11">
        <f t="shared" si="4"/>
        <v>622143</v>
      </c>
      <c r="L22" s="53"/>
    </row>
    <row r="23" spans="1:11" ht="17.25" customHeight="1">
      <c r="A23" s="12" t="s">
        <v>26</v>
      </c>
      <c r="B23" s="13">
        <v>11404</v>
      </c>
      <c r="C23" s="13">
        <v>14481</v>
      </c>
      <c r="D23" s="13">
        <v>16300</v>
      </c>
      <c r="E23" s="13">
        <v>8797</v>
      </c>
      <c r="F23" s="13">
        <v>15418</v>
      </c>
      <c r="G23" s="13">
        <v>24229</v>
      </c>
      <c r="H23" s="13">
        <v>8859</v>
      </c>
      <c r="I23" s="13">
        <v>2442</v>
      </c>
      <c r="J23" s="13">
        <v>6181</v>
      </c>
      <c r="K23" s="11">
        <f t="shared" si="4"/>
        <v>108111</v>
      </c>
    </row>
    <row r="24" spans="1:11" ht="17.25" customHeight="1">
      <c r="A24" s="16" t="s">
        <v>27</v>
      </c>
      <c r="B24" s="13">
        <v>38650</v>
      </c>
      <c r="C24" s="13">
        <v>60883</v>
      </c>
      <c r="D24" s="13">
        <v>76498</v>
      </c>
      <c r="E24" s="13">
        <v>43080</v>
      </c>
      <c r="F24" s="13">
        <v>52584</v>
      </c>
      <c r="G24" s="13">
        <v>60385</v>
      </c>
      <c r="H24" s="13">
        <v>29751</v>
      </c>
      <c r="I24" s="13">
        <v>13709</v>
      </c>
      <c r="J24" s="13">
        <v>32724</v>
      </c>
      <c r="K24" s="11">
        <f t="shared" si="4"/>
        <v>408264</v>
      </c>
    </row>
    <row r="25" spans="1:12" ht="17.25" customHeight="1">
      <c r="A25" s="12" t="s">
        <v>28</v>
      </c>
      <c r="B25" s="13">
        <v>24736</v>
      </c>
      <c r="C25" s="13">
        <v>38965</v>
      </c>
      <c r="D25" s="13">
        <v>48959</v>
      </c>
      <c r="E25" s="13">
        <v>27571</v>
      </c>
      <c r="F25" s="13">
        <v>33654</v>
      </c>
      <c r="G25" s="13">
        <v>38646</v>
      </c>
      <c r="H25" s="13">
        <v>19041</v>
      </c>
      <c r="I25" s="13">
        <v>8774</v>
      </c>
      <c r="J25" s="13">
        <v>20943</v>
      </c>
      <c r="K25" s="11">
        <f t="shared" si="4"/>
        <v>261289</v>
      </c>
      <c r="L25" s="53"/>
    </row>
    <row r="26" spans="1:12" ht="17.25" customHeight="1">
      <c r="A26" s="12" t="s">
        <v>29</v>
      </c>
      <c r="B26" s="13">
        <v>13914</v>
      </c>
      <c r="C26" s="13">
        <v>21918</v>
      </c>
      <c r="D26" s="13">
        <v>27539</v>
      </c>
      <c r="E26" s="13">
        <v>15509</v>
      </c>
      <c r="F26" s="13">
        <v>18930</v>
      </c>
      <c r="G26" s="13">
        <v>21739</v>
      </c>
      <c r="H26" s="13">
        <v>10710</v>
      </c>
      <c r="I26" s="13">
        <v>4935</v>
      </c>
      <c r="J26" s="13">
        <v>11781</v>
      </c>
      <c r="K26" s="11">
        <f t="shared" si="4"/>
        <v>146975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2543</v>
      </c>
      <c r="I27" s="11">
        <v>0</v>
      </c>
      <c r="J27" s="11">
        <v>0</v>
      </c>
      <c r="K27" s="11">
        <f t="shared" si="4"/>
        <v>2543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22022.71</v>
      </c>
      <c r="I35" s="19">
        <v>0</v>
      </c>
      <c r="J35" s="19">
        <v>0</v>
      </c>
      <c r="K35" s="23">
        <f>SUM(B35:J35)</f>
        <v>22022.71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1138031.25</v>
      </c>
      <c r="C47" s="22">
        <f aca="true" t="shared" si="9" ref="C47:H47">+C48+C56</f>
        <v>1717029.53</v>
      </c>
      <c r="D47" s="22">
        <f t="shared" si="9"/>
        <v>2139218.7800000003</v>
      </c>
      <c r="E47" s="22">
        <f t="shared" si="9"/>
        <v>1163617.4500000002</v>
      </c>
      <c r="F47" s="22">
        <f t="shared" si="9"/>
        <v>1597149.8699999999</v>
      </c>
      <c r="G47" s="22">
        <f t="shared" si="9"/>
        <v>2168991</v>
      </c>
      <c r="H47" s="22">
        <f t="shared" si="9"/>
        <v>1109529.75</v>
      </c>
      <c r="I47" s="22">
        <f>+I48+I56</f>
        <v>446560.55</v>
      </c>
      <c r="J47" s="22">
        <f>+J48+J56</f>
        <v>678869.0800000001</v>
      </c>
      <c r="K47" s="22">
        <f>SUM(B47:J47)</f>
        <v>12158997.260000002</v>
      </c>
    </row>
    <row r="48" spans="1:11" ht="17.25" customHeight="1">
      <c r="A48" s="16" t="s">
        <v>48</v>
      </c>
      <c r="B48" s="23">
        <f>SUM(B49:B55)</f>
        <v>1120987.51</v>
      </c>
      <c r="C48" s="23">
        <f aca="true" t="shared" si="10" ref="C48:H48">SUM(C49:C55)</f>
        <v>1694311.69</v>
      </c>
      <c r="D48" s="23">
        <f t="shared" si="10"/>
        <v>2116240.58</v>
      </c>
      <c r="E48" s="23">
        <f t="shared" si="10"/>
        <v>1142182.1</v>
      </c>
      <c r="F48" s="23">
        <f t="shared" si="10"/>
        <v>1576311.65</v>
      </c>
      <c r="G48" s="23">
        <f t="shared" si="10"/>
        <v>2140602.88</v>
      </c>
      <c r="H48" s="23">
        <f t="shared" si="10"/>
        <v>1091956.13</v>
      </c>
      <c r="I48" s="23">
        <f>SUM(I49:I55)</f>
        <v>446560.55</v>
      </c>
      <c r="J48" s="23">
        <f>SUM(J49:J55)</f>
        <v>665749.04</v>
      </c>
      <c r="K48" s="23">
        <f aca="true" t="shared" si="11" ref="K48:K56">SUM(B48:J48)</f>
        <v>11994902.129999999</v>
      </c>
    </row>
    <row r="49" spans="1:11" ht="17.25" customHeight="1">
      <c r="A49" s="35" t="s">
        <v>49</v>
      </c>
      <c r="B49" s="23">
        <f aca="true" t="shared" si="12" ref="B49:H49">ROUND(B30*B7,2)</f>
        <v>1120987.51</v>
      </c>
      <c r="C49" s="23">
        <f t="shared" si="12"/>
        <v>1690553.8</v>
      </c>
      <c r="D49" s="23">
        <f t="shared" si="12"/>
        <v>2116240.58</v>
      </c>
      <c r="E49" s="23">
        <f t="shared" si="12"/>
        <v>1142182.1</v>
      </c>
      <c r="F49" s="23">
        <f t="shared" si="12"/>
        <v>1576311.65</v>
      </c>
      <c r="G49" s="23">
        <f t="shared" si="12"/>
        <v>2140602.88</v>
      </c>
      <c r="H49" s="23">
        <f t="shared" si="12"/>
        <v>1069933.42</v>
      </c>
      <c r="I49" s="23">
        <f>ROUND(I30*I7,2)</f>
        <v>446560.55</v>
      </c>
      <c r="J49" s="23">
        <f>ROUND(J30*J7,2)</f>
        <v>665749.04</v>
      </c>
      <c r="K49" s="23">
        <f t="shared" si="11"/>
        <v>11969121.530000001</v>
      </c>
    </row>
    <row r="50" spans="1:11" ht="17.25" customHeight="1">
      <c r="A50" s="35" t="s">
        <v>50</v>
      </c>
      <c r="B50" s="19">
        <v>0</v>
      </c>
      <c r="C50" s="23">
        <f>ROUND(C31*C7,2)</f>
        <v>3757.89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3757.89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22022.71</v>
      </c>
      <c r="I53" s="32">
        <f>+I35</f>
        <v>0</v>
      </c>
      <c r="J53" s="32">
        <f>+J35</f>
        <v>0</v>
      </c>
      <c r="K53" s="23">
        <f t="shared" si="11"/>
        <v>22022.71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-236142.13</v>
      </c>
      <c r="C60" s="36">
        <f t="shared" si="13"/>
        <v>-257250.2</v>
      </c>
      <c r="D60" s="36">
        <f t="shared" si="13"/>
        <v>-354353.83</v>
      </c>
      <c r="E60" s="36">
        <f t="shared" si="13"/>
        <v>-284398.91000000003</v>
      </c>
      <c r="F60" s="36">
        <f t="shared" si="13"/>
        <v>-294003.46</v>
      </c>
      <c r="G60" s="36">
        <f t="shared" si="13"/>
        <v>-350424.05</v>
      </c>
      <c r="H60" s="36">
        <f t="shared" si="13"/>
        <v>-182925.94</v>
      </c>
      <c r="I60" s="36">
        <f t="shared" si="13"/>
        <v>-106649.26000000001</v>
      </c>
      <c r="J60" s="36">
        <f t="shared" si="13"/>
        <v>-135715.46</v>
      </c>
      <c r="K60" s="36">
        <f>SUM(B60:J60)</f>
        <v>-2201863.24</v>
      </c>
    </row>
    <row r="61" spans="1:11" ht="18.75" customHeight="1">
      <c r="A61" s="16" t="s">
        <v>82</v>
      </c>
      <c r="B61" s="36">
        <f aca="true" t="shared" si="14" ref="B61:J61">B62+B63+B64+B65+B66+B67</f>
        <v>-202698.18</v>
      </c>
      <c r="C61" s="36">
        <f t="shared" si="14"/>
        <v>-186523.37</v>
      </c>
      <c r="D61" s="36">
        <f t="shared" si="14"/>
        <v>-199194.54</v>
      </c>
      <c r="E61" s="36">
        <f t="shared" si="14"/>
        <v>-213224.45</v>
      </c>
      <c r="F61" s="36">
        <f t="shared" si="14"/>
        <v>-214418.16</v>
      </c>
      <c r="G61" s="36">
        <f t="shared" si="14"/>
        <v>-226340.5</v>
      </c>
      <c r="H61" s="36">
        <f t="shared" si="14"/>
        <v>-140133</v>
      </c>
      <c r="I61" s="36">
        <f t="shared" si="14"/>
        <v>-30084</v>
      </c>
      <c r="J61" s="36">
        <f t="shared" si="14"/>
        <v>-57732</v>
      </c>
      <c r="K61" s="36">
        <f aca="true" t="shared" si="15" ref="K61:K92">SUM(B61:J61)</f>
        <v>-1470348.2000000002</v>
      </c>
    </row>
    <row r="62" spans="1:11" ht="18.75" customHeight="1">
      <c r="A62" s="12" t="s">
        <v>83</v>
      </c>
      <c r="B62" s="36">
        <f>-ROUND(B9*$D$3,2)</f>
        <v>-131769</v>
      </c>
      <c r="C62" s="36">
        <f aca="true" t="shared" si="16" ref="C62:J62">-ROUND(C9*$D$3,2)</f>
        <v>-181716</v>
      </c>
      <c r="D62" s="36">
        <f t="shared" si="16"/>
        <v>-177498</v>
      </c>
      <c r="E62" s="36">
        <f t="shared" si="16"/>
        <v>-116481</v>
      </c>
      <c r="F62" s="36">
        <f t="shared" si="16"/>
        <v>-136353</v>
      </c>
      <c r="G62" s="36">
        <f t="shared" si="16"/>
        <v>-155919</v>
      </c>
      <c r="H62" s="36">
        <f t="shared" si="16"/>
        <v>-140133</v>
      </c>
      <c r="I62" s="36">
        <f t="shared" si="16"/>
        <v>-30084</v>
      </c>
      <c r="J62" s="36">
        <f t="shared" si="16"/>
        <v>-57732</v>
      </c>
      <c r="K62" s="36">
        <f t="shared" si="15"/>
        <v>-1127685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-651</v>
      </c>
      <c r="C64" s="36">
        <v>-129</v>
      </c>
      <c r="D64" s="36">
        <v>-234</v>
      </c>
      <c r="E64" s="36">
        <v>-609</v>
      </c>
      <c r="F64" s="36">
        <v>-429</v>
      </c>
      <c r="G64" s="36">
        <v>-303</v>
      </c>
      <c r="H64" s="36">
        <v>0</v>
      </c>
      <c r="I64" s="36">
        <v>0</v>
      </c>
      <c r="J64" s="36">
        <v>0</v>
      </c>
      <c r="K64" s="36">
        <f t="shared" si="15"/>
        <v>-2355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-70278.18</v>
      </c>
      <c r="C66" s="48">
        <v>-4678.37</v>
      </c>
      <c r="D66" s="48">
        <v>-21462.54</v>
      </c>
      <c r="E66" s="48">
        <v>-96134.45</v>
      </c>
      <c r="F66" s="48">
        <v>-77636.16</v>
      </c>
      <c r="G66" s="48">
        <v>-70118.5</v>
      </c>
      <c r="H66" s="19">
        <v>0</v>
      </c>
      <c r="I66" s="19">
        <v>0</v>
      </c>
      <c r="J66" s="19">
        <v>0</v>
      </c>
      <c r="K66" s="36">
        <f t="shared" si="15"/>
        <v>-340308.19999999995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-33443.95</v>
      </c>
      <c r="C68" s="36">
        <f t="shared" si="17"/>
        <v>-70726.83</v>
      </c>
      <c r="D68" s="36">
        <f t="shared" si="17"/>
        <v>-155159.29</v>
      </c>
      <c r="E68" s="36">
        <f t="shared" si="17"/>
        <v>-71174.46</v>
      </c>
      <c r="F68" s="36">
        <f t="shared" si="17"/>
        <v>-79585.3</v>
      </c>
      <c r="G68" s="36">
        <f t="shared" si="17"/>
        <v>-124083.55</v>
      </c>
      <c r="H68" s="36">
        <f t="shared" si="17"/>
        <v>-42792.94</v>
      </c>
      <c r="I68" s="36">
        <f t="shared" si="17"/>
        <v>-76565.26000000001</v>
      </c>
      <c r="J68" s="36">
        <f t="shared" si="17"/>
        <v>-77983.45999999999</v>
      </c>
      <c r="K68" s="36">
        <f t="shared" si="15"/>
        <v>-731515.04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5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-16904.29</v>
      </c>
      <c r="C75" s="19">
        <v>-46522.89</v>
      </c>
      <c r="D75" s="19">
        <v>-131332.91</v>
      </c>
      <c r="E75" s="19">
        <v>-44686.53</v>
      </c>
      <c r="F75" s="19">
        <v>-57318.56</v>
      </c>
      <c r="G75" s="19">
        <v>-90726.66</v>
      </c>
      <c r="H75" s="19">
        <v>-26472</v>
      </c>
      <c r="I75" s="19">
        <v>-33150.92</v>
      </c>
      <c r="J75" s="19">
        <v>-54003.23</v>
      </c>
      <c r="K75" s="49">
        <f t="shared" si="15"/>
        <v>-501117.98999999993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-9658.02</v>
      </c>
      <c r="F92" s="19">
        <v>0</v>
      </c>
      <c r="G92" s="19">
        <v>0</v>
      </c>
      <c r="H92" s="19">
        <v>0</v>
      </c>
      <c r="I92" s="49">
        <v>-5626.66</v>
      </c>
      <c r="J92" s="49">
        <v>-12151.76</v>
      </c>
      <c r="K92" s="49">
        <f t="shared" si="15"/>
        <v>-27436.440000000002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901889.1200000001</v>
      </c>
      <c r="C97" s="24">
        <f t="shared" si="19"/>
        <v>1459779.3299999998</v>
      </c>
      <c r="D97" s="24">
        <f t="shared" si="19"/>
        <v>1784864.95</v>
      </c>
      <c r="E97" s="24">
        <f t="shared" si="19"/>
        <v>879218.5400000002</v>
      </c>
      <c r="F97" s="24">
        <f t="shared" si="19"/>
        <v>1303146.41</v>
      </c>
      <c r="G97" s="24">
        <f t="shared" si="19"/>
        <v>1818566.95</v>
      </c>
      <c r="H97" s="24">
        <f t="shared" si="19"/>
        <v>926603.8099999999</v>
      </c>
      <c r="I97" s="24">
        <f>+I98+I99</f>
        <v>339911.29</v>
      </c>
      <c r="J97" s="24">
        <f>+J98+J99</f>
        <v>543153.6200000001</v>
      </c>
      <c r="K97" s="49">
        <f t="shared" si="18"/>
        <v>9957134.02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884845.3800000001</v>
      </c>
      <c r="C98" s="24">
        <f t="shared" si="20"/>
        <v>1437061.4899999998</v>
      </c>
      <c r="D98" s="24">
        <f t="shared" si="20"/>
        <v>1761886.75</v>
      </c>
      <c r="E98" s="24">
        <f t="shared" si="20"/>
        <v>857783.1900000002</v>
      </c>
      <c r="F98" s="24">
        <f t="shared" si="20"/>
        <v>1282308.19</v>
      </c>
      <c r="G98" s="24">
        <f t="shared" si="20"/>
        <v>1790178.8299999998</v>
      </c>
      <c r="H98" s="24">
        <f t="shared" si="20"/>
        <v>909030.19</v>
      </c>
      <c r="I98" s="24">
        <f t="shared" si="20"/>
        <v>339911.29</v>
      </c>
      <c r="J98" s="24">
        <f t="shared" si="20"/>
        <v>530033.5800000001</v>
      </c>
      <c r="K98" s="49">
        <f t="shared" si="18"/>
        <v>9793038.889999999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9957134.009999998</v>
      </c>
      <c r="L105" s="55"/>
    </row>
    <row r="106" spans="1:11" ht="18.75" customHeight="1">
      <c r="A106" s="26" t="s">
        <v>78</v>
      </c>
      <c r="B106" s="27">
        <v>110074.79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110074.79</v>
      </c>
    </row>
    <row r="107" spans="1:11" ht="18.75" customHeight="1">
      <c r="A107" s="26" t="s">
        <v>79</v>
      </c>
      <c r="B107" s="27">
        <v>791814.33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791814.33</v>
      </c>
    </row>
    <row r="108" spans="1:11" ht="18.75" customHeight="1">
      <c r="A108" s="26" t="s">
        <v>80</v>
      </c>
      <c r="B108" s="41">
        <v>0</v>
      </c>
      <c r="C108" s="27">
        <f>+C97</f>
        <v>1459779.3299999998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1459779.3299999998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1784864.95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1784864.95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879218.5400000002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879218.5400000002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159196.56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159196.56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225385.99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225385.99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325322.27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325322.27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593241.59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593241.59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521557.84</v>
      </c>
      <c r="H115" s="41">
        <v>0</v>
      </c>
      <c r="I115" s="41">
        <v>0</v>
      </c>
      <c r="J115" s="41">
        <v>0</v>
      </c>
      <c r="K115" s="42">
        <f t="shared" si="22"/>
        <v>521557.84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44571.05</v>
      </c>
      <c r="H116" s="41">
        <v>0</v>
      </c>
      <c r="I116" s="41">
        <v>0</v>
      </c>
      <c r="J116" s="41">
        <v>0</v>
      </c>
      <c r="K116" s="42">
        <f t="shared" si="22"/>
        <v>44571.05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312105.62</v>
      </c>
      <c r="H117" s="41">
        <v>0</v>
      </c>
      <c r="I117" s="41">
        <v>0</v>
      </c>
      <c r="J117" s="41">
        <v>0</v>
      </c>
      <c r="K117" s="42">
        <f t="shared" si="22"/>
        <v>312105.62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234634.01</v>
      </c>
      <c r="H118" s="41">
        <v>0</v>
      </c>
      <c r="I118" s="41">
        <v>0</v>
      </c>
      <c r="J118" s="41">
        <v>0</v>
      </c>
      <c r="K118" s="42">
        <f t="shared" si="22"/>
        <v>234634.01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705698.42</v>
      </c>
      <c r="H119" s="41">
        <v>0</v>
      </c>
      <c r="I119" s="41">
        <v>0</v>
      </c>
      <c r="J119" s="41">
        <v>0</v>
      </c>
      <c r="K119" s="42">
        <f t="shared" si="22"/>
        <v>705698.42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325838.48</v>
      </c>
      <c r="I120" s="41">
        <v>0</v>
      </c>
      <c r="J120" s="41">
        <v>0</v>
      </c>
      <c r="K120" s="42">
        <f t="shared" si="22"/>
        <v>325838.48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600765.33</v>
      </c>
      <c r="I121" s="41">
        <v>0</v>
      </c>
      <c r="J121" s="41">
        <v>0</v>
      </c>
      <c r="K121" s="42">
        <f t="shared" si="22"/>
        <v>600765.33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339911.29</v>
      </c>
      <c r="J122" s="41">
        <v>0</v>
      </c>
      <c r="K122" s="42">
        <f t="shared" si="22"/>
        <v>339911.29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543153.62</v>
      </c>
      <c r="K123" s="45">
        <f t="shared" si="22"/>
        <v>543153.62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2014-06-26T19:36:45Z</dcterms:modified>
  <cp:category/>
  <cp:version/>
  <cp:contentType/>
  <cp:contentStatus/>
</cp:coreProperties>
</file>