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<sst xmlns="http://schemas.openxmlformats.org/spreadsheetml/2006/main" count="127" uniqueCount="127">
  <si>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</si>
  <si>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</si>
  <si>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</si>
  <si>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</si>
  <si>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</si>
  <si>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</si>
  <si>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</si>
  <si>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</si>
  <si>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</si>
  <si>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</si>
  <si>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</si>
  <si>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</si>
  <si>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</si>
  <si>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</si>
  <si>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</si>
  <si>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</si>
  <si>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</si>
  <si>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</si>
  <si>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</si>
  <si>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</si>
  <si>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</si>
  <si>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</si>
  <si>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</si>
  <si>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</si>
  <si>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</si>
  <si>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</si>
  <si>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</si>
  <si>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</si>
  <si>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</si>
  <si>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</si>
  <si>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</si>
  <si>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</si>
  <si>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</si>
  <si>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</si>
  <si>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</si>
  <si>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</si>
  <si>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</si>
  <si>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</si>
  <si>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</si>
  <si>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</si>
  <si>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</si>
  <si>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</si>
  <si>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</si>
  <si>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</si>
  <si>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</si>
  <si>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</si>
  <si>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</si>
  <si>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</si>
  <si>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</si>
  <si>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</si>
  <si>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</si>
  <si>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</si>
  <si>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</si>
  <si>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</si>
  <si>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</si>
  <si>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</si>
  <si>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</si>
  <si>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</si>
  <si>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</si>
  <si>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</si>
  <si>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</si>
  <si>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</si>
  <si>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</si>
  <si>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</si>
  <si>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</si>
  <si>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</si>
  <si>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</si>
  <si>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</si>
  <si>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</si>
  <si>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</si>
  <si>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</si>
  <si>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</si>
  <si>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</si>
  <si>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</si>
  <si>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</si>
  <si>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</si>
  <si>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</si>
  <si>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</si>
  <si>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</si>
  <si>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</si>
  <si>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</si>
  <si>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</si>
  <si>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</si>
  <si>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</si>
  <si>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</si>
  <si>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</si>
  <si>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</si>
  <si>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</si>
  <si>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</si>
  <si>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</si>
  <si>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</si>
  <si>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</si>
  <si>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</si>
  <si>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</si>
  <si>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</si>
  <si>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</si>
  <si>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</si>
  <si>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</si>
  <si>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</si>
  <si>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</si>
  <si>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</si>
  <si>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</si>
  <si>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</si>
  <si>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</si>
  <si>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</si>
  <si>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</si>
  <si>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</si>
  <si>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</si>
  <si>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</si>
  <si>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</si>
  <si>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</si>
  <si>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</si>
  <si>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</si>
  <si>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</si>
  <si>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</si>
  <si>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</si>
  <si>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</si>
  <si>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</si>
  <si>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</si>
  <si>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</si>
  <si>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</si>
  <si>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</si>
  <si>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</si>
  <si>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</si>
  <si>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</si>
  <si>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</si>
  <si>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19/06/14 - VENCIMENTO 26/06/14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</si>
</sst>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179303</v>
      </c>
      <c r="C7" s="9">
        <f t="shared" si="0"/>
        <v>240304</v>
      </c>
      <c r="D7" s="9">
        <f t="shared" si="0"/>
        <v>280008</v>
      </c>
      <c r="E7" s="9">
        <f t="shared" si="0"/>
        <v>153565</v>
      </c>
      <c r="F7" s="9">
        <f t="shared" si="0"/>
        <v>255461</v>
      </c>
      <c r="G7" s="9">
        <f t="shared" si="0"/>
        <v>399643</v>
      </c>
      <c r="H7" s="9">
        <f t="shared" si="0"/>
        <v>151142</v>
      </c>
      <c r="I7" s="9">
        <f t="shared" si="0"/>
        <v>29377</v>
      </c>
      <c r="J7" s="9">
        <f t="shared" si="0"/>
        <v>112944</v>
      </c>
      <c r="K7" s="9">
        <f t="shared" si="0"/>
        <v>1801747</v>
      </c>
      <c r="L7" s="53"/>
    </row>
    <row r="8" spans="1:11" ht="17.25" customHeight="1">
      <c r="A8" s="10" t="s">
        <v>121</v>
      </c>
      <c r="B8" s="11">
        <f>B9+B12+B16</f>
        <v>102201</v>
      </c>
      <c r="C8" s="11">
        <f aca="true" t="shared" si="1" ref="C8:J8">C9+C12+C16</f>
        <v>139218</v>
      </c>
      <c r="D8" s="11">
        <f t="shared" si="1"/>
        <v>154605</v>
      </c>
      <c r="E8" s="11">
        <f t="shared" si="1"/>
        <v>88984</v>
      </c>
      <c r="F8" s="11">
        <f t="shared" si="1"/>
        <v>133310</v>
      </c>
      <c r="G8" s="11">
        <f t="shared" si="1"/>
        <v>206260</v>
      </c>
      <c r="H8" s="11">
        <f t="shared" si="1"/>
        <v>91989</v>
      </c>
      <c r="I8" s="11">
        <f t="shared" si="1"/>
        <v>14910</v>
      </c>
      <c r="J8" s="11">
        <f t="shared" si="1"/>
        <v>62102</v>
      </c>
      <c r="K8" s="11">
        <f>SUM(B8:J8)</f>
        <v>993579</v>
      </c>
    </row>
    <row r="9" spans="1:11" ht="17.25" customHeight="1">
      <c r="A9" s="15" t="s">
        <v>17</v>
      </c>
      <c r="B9" s="13">
        <f>+B10+B11</f>
        <v>19722</v>
      </c>
      <c r="C9" s="13">
        <f aca="true" t="shared" si="2" ref="C9:J9">+C10+C11</f>
        <v>26575</v>
      </c>
      <c r="D9" s="13">
        <f t="shared" si="2"/>
        <v>27632</v>
      </c>
      <c r="E9" s="13">
        <f t="shared" si="2"/>
        <v>16303</v>
      </c>
      <c r="F9" s="13">
        <f t="shared" si="2"/>
        <v>20421</v>
      </c>
      <c r="G9" s="13">
        <f t="shared" si="2"/>
        <v>23638</v>
      </c>
      <c r="H9" s="13">
        <f t="shared" si="2"/>
        <v>18973</v>
      </c>
      <c r="I9" s="13">
        <f t="shared" si="2"/>
        <v>3487</v>
      </c>
      <c r="J9" s="13">
        <f t="shared" si="2"/>
        <v>9894</v>
      </c>
      <c r="K9" s="11">
        <f>SUM(B9:J9)</f>
        <v>166645</v>
      </c>
    </row>
    <row r="10" spans="1:11" ht="17.25" customHeight="1">
      <c r="A10" s="30" t="s">
        <v>18</v>
      </c>
      <c r="B10" s="13">
        <v>19722</v>
      </c>
      <c r="C10" s="13">
        <v>26575</v>
      </c>
      <c r="D10" s="13">
        <v>27632</v>
      </c>
      <c r="E10" s="13">
        <v>16303</v>
      </c>
      <c r="F10" s="13">
        <v>20421</v>
      </c>
      <c r="G10" s="13">
        <v>23638</v>
      </c>
      <c r="H10" s="13">
        <v>18973</v>
      </c>
      <c r="I10" s="13">
        <v>3487</v>
      </c>
      <c r="J10" s="13">
        <v>9894</v>
      </c>
      <c r="K10" s="11">
        <f>SUM(B10:J10)</f>
        <v>166645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79891</v>
      </c>
      <c r="C12" s="17">
        <f t="shared" si="3"/>
        <v>109095</v>
      </c>
      <c r="D12" s="17">
        <f t="shared" si="3"/>
        <v>123507</v>
      </c>
      <c r="E12" s="17">
        <f t="shared" si="3"/>
        <v>70653</v>
      </c>
      <c r="F12" s="17">
        <f t="shared" si="3"/>
        <v>109686</v>
      </c>
      <c r="G12" s="17">
        <f t="shared" si="3"/>
        <v>177859</v>
      </c>
      <c r="H12" s="17">
        <f t="shared" si="3"/>
        <v>71108</v>
      </c>
      <c r="I12" s="17">
        <f t="shared" si="3"/>
        <v>11028</v>
      </c>
      <c r="J12" s="17">
        <f t="shared" si="3"/>
        <v>50753</v>
      </c>
      <c r="K12" s="11">
        <f aca="true" t="shared" si="4" ref="K12:K27">SUM(B12:J12)</f>
        <v>803580</v>
      </c>
    </row>
    <row r="13" spans="1:13" ht="17.25" customHeight="1">
      <c r="A13" s="14" t="s">
        <v>20</v>
      </c>
      <c r="B13" s="13">
        <v>33991</v>
      </c>
      <c r="C13" s="13">
        <v>49974</v>
      </c>
      <c r="D13" s="13">
        <v>57188</v>
      </c>
      <c r="E13" s="13">
        <v>33295</v>
      </c>
      <c r="F13" s="13">
        <v>48204</v>
      </c>
      <c r="G13" s="13">
        <v>74475</v>
      </c>
      <c r="H13" s="13">
        <v>29879</v>
      </c>
      <c r="I13" s="13">
        <v>5674</v>
      </c>
      <c r="J13" s="13">
        <v>23962</v>
      </c>
      <c r="K13" s="11">
        <f t="shared" si="4"/>
        <v>356642</v>
      </c>
      <c r="L13" s="53"/>
      <c r="M13" s="54"/>
    </row>
    <row r="14" spans="1:12" ht="17.25" customHeight="1">
      <c r="A14" s="14" t="s">
        <v>21</v>
      </c>
      <c r="B14" s="13">
        <v>39494</v>
      </c>
      <c r="C14" s="13">
        <v>49709</v>
      </c>
      <c r="D14" s="13">
        <v>56902</v>
      </c>
      <c r="E14" s="13">
        <v>31928</v>
      </c>
      <c r="F14" s="13">
        <v>53214</v>
      </c>
      <c r="G14" s="13">
        <v>93006</v>
      </c>
      <c r="H14" s="13">
        <v>35575</v>
      </c>
      <c r="I14" s="13">
        <v>4497</v>
      </c>
      <c r="J14" s="13">
        <v>22869</v>
      </c>
      <c r="K14" s="11">
        <f t="shared" si="4"/>
        <v>387194</v>
      </c>
      <c r="L14" s="53"/>
    </row>
    <row r="15" spans="1:11" ht="17.25" customHeight="1">
      <c r="A15" s="14" t="s">
        <v>22</v>
      </c>
      <c r="B15" s="13">
        <v>6406</v>
      </c>
      <c r="C15" s="13">
        <v>9412</v>
      </c>
      <c r="D15" s="13">
        <v>9417</v>
      </c>
      <c r="E15" s="13">
        <v>5430</v>
      </c>
      <c r="F15" s="13">
        <v>8268</v>
      </c>
      <c r="G15" s="13">
        <v>10378</v>
      </c>
      <c r="H15" s="13">
        <v>5654</v>
      </c>
      <c r="I15" s="13">
        <v>857</v>
      </c>
      <c r="J15" s="13">
        <v>3922</v>
      </c>
      <c r="K15" s="11">
        <f t="shared" si="4"/>
        <v>59744</v>
      </c>
    </row>
    <row r="16" spans="1:11" ht="17.25" customHeight="1">
      <c r="A16" s="15" t="s">
        <v>117</v>
      </c>
      <c r="B16" s="13">
        <f>B17+B18+B19</f>
        <v>2588</v>
      </c>
      <c r="C16" s="13">
        <f aca="true" t="shared" si="5" ref="C16:J16">C17+C18+C19</f>
        <v>3548</v>
      </c>
      <c r="D16" s="13">
        <f t="shared" si="5"/>
        <v>3466</v>
      </c>
      <c r="E16" s="13">
        <f t="shared" si="5"/>
        <v>2028</v>
      </c>
      <c r="F16" s="13">
        <f t="shared" si="5"/>
        <v>3203</v>
      </c>
      <c r="G16" s="13">
        <f t="shared" si="5"/>
        <v>4763</v>
      </c>
      <c r="H16" s="13">
        <f t="shared" si="5"/>
        <v>1908</v>
      </c>
      <c r="I16" s="13">
        <f t="shared" si="5"/>
        <v>395</v>
      </c>
      <c r="J16" s="13">
        <f t="shared" si="5"/>
        <v>1455</v>
      </c>
      <c r="K16" s="11">
        <f t="shared" si="4"/>
        <v>23354</v>
      </c>
    </row>
    <row r="17" spans="1:11" ht="17.25" customHeight="1">
      <c r="A17" s="14" t="s">
        <v>118</v>
      </c>
      <c r="B17" s="13">
        <v>1255</v>
      </c>
      <c r="C17" s="13">
        <v>1743</v>
      </c>
      <c r="D17" s="13">
        <v>1650</v>
      </c>
      <c r="E17" s="13">
        <v>1084</v>
      </c>
      <c r="F17" s="13">
        <v>1643</v>
      </c>
      <c r="G17" s="13">
        <v>2427</v>
      </c>
      <c r="H17" s="13">
        <v>1042</v>
      </c>
      <c r="I17" s="13">
        <v>235</v>
      </c>
      <c r="J17" s="13">
        <v>726</v>
      </c>
      <c r="K17" s="11">
        <f t="shared" si="4"/>
        <v>11805</v>
      </c>
    </row>
    <row r="18" spans="1:11" ht="17.25" customHeight="1">
      <c r="A18" s="14" t="s">
        <v>119</v>
      </c>
      <c r="B18" s="13">
        <v>92</v>
      </c>
      <c r="C18" s="13">
        <v>111</v>
      </c>
      <c r="D18" s="13">
        <v>127</v>
      </c>
      <c r="E18" s="13">
        <v>79</v>
      </c>
      <c r="F18" s="13">
        <v>151</v>
      </c>
      <c r="G18" s="13">
        <v>333</v>
      </c>
      <c r="H18" s="13">
        <v>99</v>
      </c>
      <c r="I18" s="13">
        <v>12</v>
      </c>
      <c r="J18" s="13">
        <v>57</v>
      </c>
      <c r="K18" s="11">
        <f t="shared" si="4"/>
        <v>1061</v>
      </c>
    </row>
    <row r="19" spans="1:11" ht="17.25" customHeight="1">
      <c r="A19" s="14" t="s">
        <v>120</v>
      </c>
      <c r="B19" s="13">
        <v>1241</v>
      </c>
      <c r="C19" s="13">
        <v>1694</v>
      </c>
      <c r="D19" s="13">
        <v>1689</v>
      </c>
      <c r="E19" s="13">
        <v>865</v>
      </c>
      <c r="F19" s="13">
        <v>1409</v>
      </c>
      <c r="G19" s="13">
        <v>2003</v>
      </c>
      <c r="H19" s="13">
        <v>767</v>
      </c>
      <c r="I19" s="13">
        <v>148</v>
      </c>
      <c r="J19" s="13">
        <v>672</v>
      </c>
      <c r="K19" s="11">
        <f t="shared" si="4"/>
        <v>10488</v>
      </c>
    </row>
    <row r="20" spans="1:11" ht="17.25" customHeight="1">
      <c r="A20" s="16" t="s">
        <v>23</v>
      </c>
      <c r="B20" s="11">
        <f>+B21+B22+B23</f>
        <v>61238</v>
      </c>
      <c r="C20" s="11">
        <f aca="true" t="shared" si="6" ref="C20:J20">+C21+C22+C23</f>
        <v>75204</v>
      </c>
      <c r="D20" s="11">
        <f t="shared" si="6"/>
        <v>91797</v>
      </c>
      <c r="E20" s="11">
        <f t="shared" si="6"/>
        <v>48416</v>
      </c>
      <c r="F20" s="11">
        <f t="shared" si="6"/>
        <v>99044</v>
      </c>
      <c r="G20" s="11">
        <f t="shared" si="6"/>
        <v>168678</v>
      </c>
      <c r="H20" s="11">
        <f t="shared" si="6"/>
        <v>48414</v>
      </c>
      <c r="I20" s="11">
        <f t="shared" si="6"/>
        <v>10107</v>
      </c>
      <c r="J20" s="11">
        <f t="shared" si="6"/>
        <v>35543</v>
      </c>
      <c r="K20" s="11">
        <f t="shared" si="4"/>
        <v>638441</v>
      </c>
    </row>
    <row r="21" spans="1:12" ht="17.25" customHeight="1">
      <c r="A21" s="12" t="s">
        <v>24</v>
      </c>
      <c r="B21" s="13">
        <v>31594</v>
      </c>
      <c r="C21" s="13">
        <v>41855</v>
      </c>
      <c r="D21" s="13">
        <v>50608</v>
      </c>
      <c r="E21" s="13">
        <v>27311</v>
      </c>
      <c r="F21" s="13">
        <v>52023</v>
      </c>
      <c r="G21" s="13">
        <v>80248</v>
      </c>
      <c r="H21" s="13">
        <v>25955</v>
      </c>
      <c r="I21" s="13">
        <v>6229</v>
      </c>
      <c r="J21" s="13">
        <v>19264</v>
      </c>
      <c r="K21" s="11">
        <f t="shared" si="4"/>
        <v>335087</v>
      </c>
      <c r="L21" s="53"/>
    </row>
    <row r="22" spans="1:12" ht="17.25" customHeight="1">
      <c r="A22" s="12" t="s">
        <v>25</v>
      </c>
      <c r="B22" s="13">
        <v>25547</v>
      </c>
      <c r="C22" s="13">
        <v>28125</v>
      </c>
      <c r="D22" s="13">
        <v>35546</v>
      </c>
      <c r="E22" s="13">
        <v>18346</v>
      </c>
      <c r="F22" s="13">
        <v>41180</v>
      </c>
      <c r="G22" s="13">
        <v>79902</v>
      </c>
      <c r="H22" s="13">
        <v>19715</v>
      </c>
      <c r="I22" s="13">
        <v>3286</v>
      </c>
      <c r="J22" s="13">
        <v>13979</v>
      </c>
      <c r="K22" s="11">
        <f t="shared" si="4"/>
        <v>265626</v>
      </c>
      <c r="L22" s="53"/>
    </row>
    <row r="23" spans="1:11" ht="17.25" customHeight="1">
      <c r="A23" s="12" t="s">
        <v>26</v>
      </c>
      <c r="B23" s="13">
        <v>4097</v>
      </c>
      <c r="C23" s="13">
        <v>5224</v>
      </c>
      <c r="D23" s="13">
        <v>5643</v>
      </c>
      <c r="E23" s="13">
        <v>2759</v>
      </c>
      <c r="F23" s="13">
        <v>5841</v>
      </c>
      <c r="G23" s="13">
        <v>8528</v>
      </c>
      <c r="H23" s="13">
        <v>2744</v>
      </c>
      <c r="I23" s="13">
        <v>592</v>
      </c>
      <c r="J23" s="13">
        <v>2300</v>
      </c>
      <c r="K23" s="11">
        <f t="shared" si="4"/>
        <v>37728</v>
      </c>
    </row>
    <row r="24" spans="1:11" ht="17.25" customHeight="1">
      <c r="A24" s="16" t="s">
        <v>27</v>
      </c>
      <c r="B24" s="13">
        <v>15864</v>
      </c>
      <c r="C24" s="13">
        <v>25882</v>
      </c>
      <c r="D24" s="13">
        <v>33606</v>
      </c>
      <c r="E24" s="13">
        <v>16165</v>
      </c>
      <c r="F24" s="13">
        <v>23107</v>
      </c>
      <c r="G24" s="13">
        <v>24705</v>
      </c>
      <c r="H24" s="13">
        <v>9828</v>
      </c>
      <c r="I24" s="13">
        <v>4360</v>
      </c>
      <c r="J24" s="13">
        <v>15299</v>
      </c>
      <c r="K24" s="11">
        <f t="shared" si="4"/>
        <v>168816</v>
      </c>
    </row>
    <row r="25" spans="1:12" ht="17.25" customHeight="1">
      <c r="A25" s="12" t="s">
        <v>28</v>
      </c>
      <c r="B25" s="13">
        <v>10153</v>
      </c>
      <c r="C25" s="13">
        <v>16564</v>
      </c>
      <c r="D25" s="13">
        <v>21508</v>
      </c>
      <c r="E25" s="13">
        <v>10346</v>
      </c>
      <c r="F25" s="13">
        <v>14788</v>
      </c>
      <c r="G25" s="13">
        <v>15811</v>
      </c>
      <c r="H25" s="13">
        <v>6290</v>
      </c>
      <c r="I25" s="13">
        <v>2790</v>
      </c>
      <c r="J25" s="13">
        <v>9791</v>
      </c>
      <c r="K25" s="11">
        <f t="shared" si="4"/>
        <v>108041</v>
      </c>
      <c r="L25" s="53"/>
    </row>
    <row r="26" spans="1:12" ht="17.25" customHeight="1">
      <c r="A26" s="12" t="s">
        <v>29</v>
      </c>
      <c r="B26" s="13">
        <v>5711</v>
      </c>
      <c r="C26" s="13">
        <v>9318</v>
      </c>
      <c r="D26" s="13">
        <v>12098</v>
      </c>
      <c r="E26" s="13">
        <v>5819</v>
      </c>
      <c r="F26" s="13">
        <v>8319</v>
      </c>
      <c r="G26" s="13">
        <v>8894</v>
      </c>
      <c r="H26" s="13">
        <v>3538</v>
      </c>
      <c r="I26" s="13">
        <v>1570</v>
      </c>
      <c r="J26" s="13">
        <v>5508</v>
      </c>
      <c r="K26" s="11">
        <f t="shared" si="4"/>
        <v>60775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911</v>
      </c>
      <c r="I27" s="11">
        <v>0</v>
      </c>
      <c r="J27" s="11">
        <v>0</v>
      </c>
      <c r="K27" s="11">
        <f t="shared" si="4"/>
        <v>911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2.3844</v>
      </c>
      <c r="C29" s="33">
        <f aca="true" t="shared" si="7" ref="C29:J29">SUM(C30:C33)</f>
        <v>2.719632</v>
      </c>
      <c r="D29" s="33">
        <f t="shared" si="7"/>
        <v>3.0897</v>
      </c>
      <c r="E29" s="33">
        <f t="shared" si="7"/>
        <v>2.604</v>
      </c>
      <c r="F29" s="33">
        <f t="shared" si="7"/>
        <v>2.528</v>
      </c>
      <c r="G29" s="33">
        <f t="shared" si="7"/>
        <v>2.1747</v>
      </c>
      <c r="H29" s="33">
        <f t="shared" si="7"/>
        <v>2.4935</v>
      </c>
      <c r="I29" s="33">
        <f t="shared" si="7"/>
        <v>4.4263</v>
      </c>
      <c r="J29" s="33">
        <f t="shared" si="7"/>
        <v>2.6245</v>
      </c>
      <c r="K29" s="19">
        <v>0</v>
      </c>
    </row>
    <row r="30" spans="1:11" ht="17.25" customHeight="1">
      <c r="A30" s="16" t="s">
        <v>34</v>
      </c>
      <c r="B30" s="33">
        <v>2.3844</v>
      </c>
      <c r="C30" s="33">
        <v>2.7136</v>
      </c>
      <c r="D30" s="33">
        <v>3.0897</v>
      </c>
      <c r="E30" s="33">
        <v>2.604</v>
      </c>
      <c r="F30" s="33">
        <v>2.528</v>
      </c>
      <c r="G30" s="33">
        <v>2.1747</v>
      </c>
      <c r="H30" s="33">
        <v>2.4935</v>
      </c>
      <c r="I30" s="33">
        <v>4.4263</v>
      </c>
      <c r="J30" s="33">
        <v>2.6245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0.006032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26092.1</v>
      </c>
      <c r="I35" s="19">
        <v>0</v>
      </c>
      <c r="J35" s="19">
        <v>0</v>
      </c>
      <c r="K35" s="23">
        <f>SUM(B35:J35)</f>
        <v>26092.1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47272.74</v>
      </c>
      <c r="I36" s="19">
        <v>0</v>
      </c>
      <c r="J36" s="19">
        <v>0</v>
      </c>
      <c r="K36" s="23">
        <f>SUM(B36:J36)</f>
        <v>47272.74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444573.81</v>
      </c>
      <c r="C47" s="22">
        <f aca="true" t="shared" si="9" ref="C47:H47">+C48+C56</f>
        <v>676256.28</v>
      </c>
      <c r="D47" s="22">
        <f t="shared" si="9"/>
        <v>888118.9199999999</v>
      </c>
      <c r="E47" s="22">
        <f t="shared" si="9"/>
        <v>421318.61</v>
      </c>
      <c r="F47" s="22">
        <f t="shared" si="9"/>
        <v>666643.63</v>
      </c>
      <c r="G47" s="22">
        <f t="shared" si="9"/>
        <v>897491.75</v>
      </c>
      <c r="H47" s="22">
        <f t="shared" si="9"/>
        <v>420538.3</v>
      </c>
      <c r="I47" s="22">
        <f>+I48+I56</f>
        <v>130031.42</v>
      </c>
      <c r="J47" s="22">
        <f>+J48+J56</f>
        <v>309541.57</v>
      </c>
      <c r="K47" s="22">
        <f>SUM(B47:J47)</f>
        <v>4854514.29</v>
      </c>
    </row>
    <row r="48" spans="1:11" ht="17.25" customHeight="1">
      <c r="A48" s="16" t="s">
        <v>48</v>
      </c>
      <c r="B48" s="23">
        <f>SUM(B49:B55)</f>
        <v>427530.07</v>
      </c>
      <c r="C48" s="23">
        <f aca="true" t="shared" si="10" ref="C48:H48">SUM(C49:C55)</f>
        <v>653538.4400000001</v>
      </c>
      <c r="D48" s="23">
        <f t="shared" si="10"/>
        <v>865140.72</v>
      </c>
      <c r="E48" s="23">
        <f t="shared" si="10"/>
        <v>399883.26</v>
      </c>
      <c r="F48" s="23">
        <f t="shared" si="10"/>
        <v>645805.41</v>
      </c>
      <c r="G48" s="23">
        <f t="shared" si="10"/>
        <v>869103.63</v>
      </c>
      <c r="H48" s="23">
        <f t="shared" si="10"/>
        <v>402964.68</v>
      </c>
      <c r="I48" s="23">
        <f>SUM(I49:I55)</f>
        <v>130031.42</v>
      </c>
      <c r="J48" s="23">
        <f>SUM(J49:J55)</f>
        <v>296421.53</v>
      </c>
      <c r="K48" s="23">
        <f aca="true" t="shared" si="11" ref="K48:K56">SUM(B48:J48)</f>
        <v>4690419.16</v>
      </c>
    </row>
    <row r="49" spans="1:11" ht="17.25" customHeight="1">
      <c r="A49" s="35" t="s">
        <v>49</v>
      </c>
      <c r="B49" s="23">
        <f aca="true" t="shared" si="12" ref="B49:H49">ROUND(B30*B7,2)</f>
        <v>427530.07</v>
      </c>
      <c r="C49" s="23">
        <f t="shared" si="12"/>
        <v>652088.93</v>
      </c>
      <c r="D49" s="23">
        <f t="shared" si="12"/>
        <v>865140.72</v>
      </c>
      <c r="E49" s="23">
        <f t="shared" si="12"/>
        <v>399883.26</v>
      </c>
      <c r="F49" s="23">
        <f t="shared" si="12"/>
        <v>645805.41</v>
      </c>
      <c r="G49" s="23">
        <f t="shared" si="12"/>
        <v>869103.63</v>
      </c>
      <c r="H49" s="23">
        <f t="shared" si="12"/>
        <v>376872.58</v>
      </c>
      <c r="I49" s="23">
        <f>ROUND(I30*I7,2)</f>
        <v>130031.42</v>
      </c>
      <c r="J49" s="23">
        <f>ROUND(J30*J7,2)</f>
        <v>296421.53</v>
      </c>
      <c r="K49" s="23">
        <f t="shared" si="11"/>
        <v>4662877.55</v>
      </c>
    </row>
    <row r="50" spans="1:11" ht="17.25" customHeight="1">
      <c r="A50" s="35" t="s">
        <v>50</v>
      </c>
      <c r="B50" s="19">
        <v>0</v>
      </c>
      <c r="C50" s="23">
        <f>ROUND(C31*C7,2)</f>
        <v>1449.51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1449.51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26092.1</v>
      </c>
      <c r="I53" s="32">
        <f>+I35</f>
        <v>0</v>
      </c>
      <c r="J53" s="32">
        <f>+J35</f>
        <v>0</v>
      </c>
      <c r="K53" s="23">
        <f t="shared" si="11"/>
        <v>26092.1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17043.74</v>
      </c>
      <c r="C56" s="37">
        <v>22717.84</v>
      </c>
      <c r="D56" s="37">
        <v>22978.2</v>
      </c>
      <c r="E56" s="37">
        <v>21435.35</v>
      </c>
      <c r="F56" s="37">
        <v>20838.22</v>
      </c>
      <c r="G56" s="37">
        <v>28388.12</v>
      </c>
      <c r="H56" s="37">
        <v>17573.62</v>
      </c>
      <c r="I56" s="19">
        <v>0</v>
      </c>
      <c r="J56" s="37">
        <v>13120.04</v>
      </c>
      <c r="K56" s="37">
        <f t="shared" si="11"/>
        <v>164095.13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-59166</v>
      </c>
      <c r="C60" s="36">
        <f t="shared" si="13"/>
        <v>-79918.67</v>
      </c>
      <c r="D60" s="36">
        <f t="shared" si="13"/>
        <v>-84024.51</v>
      </c>
      <c r="E60" s="36">
        <f t="shared" si="13"/>
        <v>-53318.74</v>
      </c>
      <c r="F60" s="36">
        <f t="shared" si="13"/>
        <v>-61656.33</v>
      </c>
      <c r="G60" s="36">
        <f t="shared" si="13"/>
        <v>-70939.18</v>
      </c>
      <c r="H60" s="36">
        <f t="shared" si="13"/>
        <v>-56919</v>
      </c>
      <c r="I60" s="36">
        <f t="shared" si="13"/>
        <v>-14149.52</v>
      </c>
      <c r="J60" s="36">
        <f t="shared" si="13"/>
        <v>-35222.79</v>
      </c>
      <c r="K60" s="36">
        <f>SUM(B60:J60)</f>
        <v>-515314.74</v>
      </c>
    </row>
    <row r="61" spans="1:11" ht="18.75" customHeight="1">
      <c r="A61" s="16" t="s">
        <v>82</v>
      </c>
      <c r="B61" s="36">
        <f aca="true" t="shared" si="14" ref="B61:J61">B62+B63+B64+B65+B66+B67</f>
        <v>-59166</v>
      </c>
      <c r="C61" s="36">
        <f t="shared" si="14"/>
        <v>-79725</v>
      </c>
      <c r="D61" s="36">
        <f t="shared" si="14"/>
        <v>-82896</v>
      </c>
      <c r="E61" s="36">
        <f t="shared" si="14"/>
        <v>-48909</v>
      </c>
      <c r="F61" s="36">
        <f t="shared" si="14"/>
        <v>-61263</v>
      </c>
      <c r="G61" s="36">
        <f t="shared" si="14"/>
        <v>-70914</v>
      </c>
      <c r="H61" s="36">
        <f t="shared" si="14"/>
        <v>-56919</v>
      </c>
      <c r="I61" s="36">
        <f t="shared" si="14"/>
        <v>-10461</v>
      </c>
      <c r="J61" s="36">
        <f t="shared" si="14"/>
        <v>-29682</v>
      </c>
      <c r="K61" s="36">
        <f aca="true" t="shared" si="15" ref="K61:K92">SUM(B61:J61)</f>
        <v>-499935</v>
      </c>
    </row>
    <row r="62" spans="1:11" ht="18.75" customHeight="1">
      <c r="A62" s="12" t="s">
        <v>83</v>
      </c>
      <c r="B62" s="36">
        <f>-ROUND(B9*$D$3,2)</f>
        <v>-59166</v>
      </c>
      <c r="C62" s="36">
        <f aca="true" t="shared" si="16" ref="C62:J62">-ROUND(C9*$D$3,2)</f>
        <v>-79725</v>
      </c>
      <c r="D62" s="36">
        <f t="shared" si="16"/>
        <v>-82896</v>
      </c>
      <c r="E62" s="36">
        <f t="shared" si="16"/>
        <v>-48909</v>
      </c>
      <c r="F62" s="36">
        <f t="shared" si="16"/>
        <v>-61263</v>
      </c>
      <c r="G62" s="36">
        <f t="shared" si="16"/>
        <v>-70914</v>
      </c>
      <c r="H62" s="36">
        <f t="shared" si="16"/>
        <v>-56919</v>
      </c>
      <c r="I62" s="36">
        <f t="shared" si="16"/>
        <v>-10461</v>
      </c>
      <c r="J62" s="36">
        <f t="shared" si="16"/>
        <v>-29682</v>
      </c>
      <c r="K62" s="36">
        <f t="shared" si="15"/>
        <v>-499935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15"/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0</v>
      </c>
      <c r="C68" s="36">
        <f t="shared" si="17"/>
        <v>-193.67</v>
      </c>
      <c r="D68" s="36">
        <f t="shared" si="17"/>
        <v>-1128.51</v>
      </c>
      <c r="E68" s="36">
        <f t="shared" si="17"/>
        <v>-4409.74</v>
      </c>
      <c r="F68" s="36">
        <f t="shared" si="17"/>
        <v>-393.33</v>
      </c>
      <c r="G68" s="36">
        <f t="shared" si="17"/>
        <v>-25.18</v>
      </c>
      <c r="H68" s="36">
        <f t="shared" si="17"/>
        <v>0</v>
      </c>
      <c r="I68" s="36">
        <f t="shared" si="17"/>
        <v>-3688.52</v>
      </c>
      <c r="J68" s="36">
        <f t="shared" si="17"/>
        <v>-5540.79</v>
      </c>
      <c r="K68" s="36">
        <f t="shared" si="15"/>
        <v>-15379.740000000002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0</v>
      </c>
      <c r="J72" s="19">
        <v>0</v>
      </c>
      <c r="K72" s="49">
        <f t="shared" si="15"/>
        <v>0</v>
      </c>
    </row>
    <row r="73" spans="1:11" ht="18.75" customHeight="1">
      <c r="A73" s="35" t="s">
        <v>66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49">
        <f t="shared" si="15"/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4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4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4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4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4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4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4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4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4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4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4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4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4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4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4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4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-3496.94</v>
      </c>
      <c r="F92" s="19">
        <v>0</v>
      </c>
      <c r="G92" s="19">
        <v>0</v>
      </c>
      <c r="H92" s="19">
        <v>0</v>
      </c>
      <c r="I92" s="49">
        <v>-1638.4</v>
      </c>
      <c r="J92" s="49">
        <v>-5540.79</v>
      </c>
      <c r="K92" s="49">
        <f t="shared" si="15"/>
        <v>-10676.130000000001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49">
        <f t="shared" si="18"/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385407.81</v>
      </c>
      <c r="C97" s="24">
        <f t="shared" si="19"/>
        <v>596337.61</v>
      </c>
      <c r="D97" s="24">
        <f t="shared" si="19"/>
        <v>804094.4099999999</v>
      </c>
      <c r="E97" s="24">
        <f t="shared" si="19"/>
        <v>367999.87</v>
      </c>
      <c r="F97" s="24">
        <f t="shared" si="19"/>
        <v>604987.3</v>
      </c>
      <c r="G97" s="24">
        <f t="shared" si="19"/>
        <v>826552.57</v>
      </c>
      <c r="H97" s="24">
        <f t="shared" si="19"/>
        <v>363619.3</v>
      </c>
      <c r="I97" s="24">
        <f>+I98+I99</f>
        <v>115881.9</v>
      </c>
      <c r="J97" s="24">
        <f>+J98+J99</f>
        <v>274318.78</v>
      </c>
      <c r="K97" s="49">
        <f t="shared" si="18"/>
        <v>4339199.55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368364.07</v>
      </c>
      <c r="C98" s="24">
        <f t="shared" si="20"/>
        <v>573619.77</v>
      </c>
      <c r="D98" s="24">
        <f t="shared" si="20"/>
        <v>781116.21</v>
      </c>
      <c r="E98" s="24">
        <f t="shared" si="20"/>
        <v>346564.52</v>
      </c>
      <c r="F98" s="24">
        <f t="shared" si="20"/>
        <v>584149.0800000001</v>
      </c>
      <c r="G98" s="24">
        <f t="shared" si="20"/>
        <v>798164.45</v>
      </c>
      <c r="H98" s="24">
        <f t="shared" si="20"/>
        <v>346045.68</v>
      </c>
      <c r="I98" s="24">
        <f t="shared" si="20"/>
        <v>115881.9</v>
      </c>
      <c r="J98" s="24">
        <f t="shared" si="20"/>
        <v>261198.74000000002</v>
      </c>
      <c r="K98" s="49">
        <f t="shared" si="18"/>
        <v>4175104.420000001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17043.74</v>
      </c>
      <c r="C99" s="24">
        <f>IF(+C56+C95+C100&lt;0,0,(C56+C95+C100))</f>
        <v>22717.84</v>
      </c>
      <c r="D99" s="24">
        <f t="shared" si="21"/>
        <v>22978.2</v>
      </c>
      <c r="E99" s="24">
        <f t="shared" si="21"/>
        <v>21435.35</v>
      </c>
      <c r="F99" s="24">
        <f t="shared" si="21"/>
        <v>20838.22</v>
      </c>
      <c r="G99" s="24">
        <f t="shared" si="21"/>
        <v>28388.12</v>
      </c>
      <c r="H99" s="24">
        <f t="shared" si="21"/>
        <v>17573.62</v>
      </c>
      <c r="I99" s="19">
        <f t="shared" si="21"/>
        <v>0</v>
      </c>
      <c r="J99" s="24">
        <f t="shared" si="21"/>
        <v>13120.04</v>
      </c>
      <c r="K99" s="49">
        <f t="shared" si="18"/>
        <v>164095.13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4339199.56</v>
      </c>
      <c r="L105" s="55"/>
    </row>
    <row r="106" spans="1:11" ht="18.75" customHeight="1">
      <c r="A106" s="26" t="s">
        <v>78</v>
      </c>
      <c r="B106" s="27">
        <v>46843.05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46843.05</v>
      </c>
    </row>
    <row r="107" spans="1:11" ht="18.75" customHeight="1">
      <c r="A107" s="26" t="s">
        <v>79</v>
      </c>
      <c r="B107" s="27">
        <v>338564.77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338564.77</v>
      </c>
    </row>
    <row r="108" spans="1:11" ht="18.75" customHeight="1">
      <c r="A108" s="26" t="s">
        <v>80</v>
      </c>
      <c r="B108" s="41">
        <v>0</v>
      </c>
      <c r="C108" s="27">
        <f>+C97</f>
        <v>596337.61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596337.61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804094.4099999999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804094.4099999999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367999.87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367999.87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73706.27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73706.27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104662.88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104662.88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155675.12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155675.12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270943.03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270943.03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241752.34</v>
      </c>
      <c r="H115" s="41">
        <v>0</v>
      </c>
      <c r="I115" s="41">
        <v>0</v>
      </c>
      <c r="J115" s="41">
        <v>0</v>
      </c>
      <c r="K115" s="42">
        <f t="shared" si="22"/>
        <v>241752.34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24730.78</v>
      </c>
      <c r="H116" s="41">
        <v>0</v>
      </c>
      <c r="I116" s="41">
        <v>0</v>
      </c>
      <c r="J116" s="41">
        <v>0</v>
      </c>
      <c r="K116" s="42">
        <f t="shared" si="22"/>
        <v>24730.78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143983.66</v>
      </c>
      <c r="H117" s="41">
        <v>0</v>
      </c>
      <c r="I117" s="41">
        <v>0</v>
      </c>
      <c r="J117" s="41">
        <v>0</v>
      </c>
      <c r="K117" s="42">
        <f t="shared" si="22"/>
        <v>143983.66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107824.96</v>
      </c>
      <c r="H118" s="41">
        <v>0</v>
      </c>
      <c r="I118" s="41">
        <v>0</v>
      </c>
      <c r="J118" s="41">
        <v>0</v>
      </c>
      <c r="K118" s="42">
        <f t="shared" si="22"/>
        <v>107824.96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308260.84</v>
      </c>
      <c r="H119" s="41">
        <v>0</v>
      </c>
      <c r="I119" s="41">
        <v>0</v>
      </c>
      <c r="J119" s="41">
        <v>0</v>
      </c>
      <c r="K119" s="42">
        <f t="shared" si="22"/>
        <v>308260.84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131150.61</v>
      </c>
      <c r="I120" s="41">
        <v>0</v>
      </c>
      <c r="J120" s="41">
        <v>0</v>
      </c>
      <c r="K120" s="42">
        <f t="shared" si="22"/>
        <v>131150.61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232468.68</v>
      </c>
      <c r="I121" s="41">
        <v>0</v>
      </c>
      <c r="J121" s="41">
        <v>0</v>
      </c>
      <c r="K121" s="42">
        <f t="shared" si="22"/>
        <v>232468.68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115881.9</v>
      </c>
      <c r="J122" s="41">
        <v>0</v>
      </c>
      <c r="K122" s="42">
        <f t="shared" si="22"/>
        <v>115881.9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274318.78</v>
      </c>
      <c r="K123" s="45">
        <f t="shared" si="22"/>
        <v>274318.78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2013-08-15T19:48:12Z</cp:lastPrinted>
  <dcterms:created xsi:type="dcterms:W3CDTF">2012-11-28T17:54:39Z</dcterms:created>
  <dcterms:modified xsi:type="dcterms:W3CDTF">2014-06-25T19:00:04Z</dcterms:modified>
  <cp:category/>
  <cp:version/>
  <cp:contentType/>
  <cp:contentStatus/>
</cp:coreProperties>
</file>