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<sst xmlns="http://schemas.openxmlformats.org/spreadsheetml/2006/main" count="127" uniqueCount="127">
  <si>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</si>
  <si>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</si>
  <si>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</si>
  <si>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</si>
  <si>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</si>
  <si>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</si>
  <si>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</si>
  <si>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</si>
  <si>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</si>
  <si>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</si>
  <si>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</si>
  <si>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</si>
  <si>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</si>
  <si>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</si>
  <si>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</si>
  <si>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</si>
  <si>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</si>
  <si>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</si>
  <si>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</si>
  <si>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</si>
  <si>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</si>
  <si>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</si>
  <si>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</si>
  <si>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</si>
  <si>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</si>
  <si>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</si>
  <si>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</si>
  <si>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</si>
  <si>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</si>
  <si>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</si>
  <si>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</si>
  <si>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</si>
  <si>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</si>
  <si>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</si>
  <si>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</si>
  <si>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</si>
  <si>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</si>
  <si>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</si>
  <si>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</si>
  <si>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</si>
  <si>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</si>
  <si>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</si>
  <si>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</si>
  <si>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</si>
  <si>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</si>
  <si>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</si>
  <si>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</si>
  <si>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</si>
  <si>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</si>
  <si>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</si>
  <si>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</si>
  <si>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</si>
  <si>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</si>
  <si>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</si>
  <si>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</si>
  <si>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</si>
  <si>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</si>
  <si>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</si>
  <si>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</si>
  <si>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</si>
  <si>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</si>
  <si>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</si>
  <si>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</si>
  <si>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</si>
  <si>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</si>
  <si>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</si>
  <si>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</si>
  <si>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</si>
  <si>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</si>
  <si>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</si>
  <si>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</si>
  <si>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</si>
  <si>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</si>
  <si>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</si>
  <si>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</si>
  <si>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</si>
  <si>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</si>
  <si>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</si>
  <si>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</si>
  <si>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</si>
  <si>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</si>
  <si>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</si>
  <si>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</si>
  <si>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</si>
  <si>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</si>
  <si>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</si>
  <si>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</si>
  <si>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</si>
  <si>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</si>
  <si>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</si>
  <si>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</si>
  <si>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</si>
  <si>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</si>
  <si>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</si>
  <si>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</si>
  <si>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</si>
  <si>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</si>
  <si>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</si>
  <si>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</si>
  <si>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</si>
  <si>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</si>
  <si>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</si>
  <si>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</si>
  <si>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</si>
  <si>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</si>
  <si>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</si>
  <si>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</si>
  <si>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</si>
  <si>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</si>
  <si>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</si>
  <si>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</si>
  <si>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</si>
  <si>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</si>
  <si>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</si>
  <si>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</si>
  <si>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</si>
  <si>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</si>
  <si>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</si>
  <si>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</si>
  <si>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</si>
  <si>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</si>
  <si>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</si>
  <si>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</si>
  <si>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</si>
  <si>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</si>
  <si>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</si>
  <si>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18/06/14 - VENCIMENTO 26/06/14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</si>
</sst>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552264</v>
      </c>
      <c r="C7" s="9">
        <f t="shared" si="0"/>
        <v>727875</v>
      </c>
      <c r="D7" s="9">
        <f t="shared" si="0"/>
        <v>751331</v>
      </c>
      <c r="E7" s="9">
        <f t="shared" si="0"/>
        <v>514545</v>
      </c>
      <c r="F7" s="9">
        <f t="shared" si="0"/>
        <v>717928</v>
      </c>
      <c r="G7" s="9">
        <f t="shared" si="0"/>
        <v>1148119</v>
      </c>
      <c r="H7" s="9">
        <f t="shared" si="0"/>
        <v>534295</v>
      </c>
      <c r="I7" s="9">
        <f t="shared" si="0"/>
        <v>117201</v>
      </c>
      <c r="J7" s="9">
        <f t="shared" si="0"/>
        <v>275938</v>
      </c>
      <c r="K7" s="9">
        <f t="shared" si="0"/>
        <v>5339496</v>
      </c>
      <c r="L7" s="53"/>
    </row>
    <row r="8" spans="1:11" ht="17.25" customHeight="1">
      <c r="A8" s="10" t="s">
        <v>121</v>
      </c>
      <c r="B8" s="11">
        <f>B9+B12+B16</f>
        <v>327598</v>
      </c>
      <c r="C8" s="11">
        <f aca="true" t="shared" si="1" ref="C8:J8">C9+C12+C16</f>
        <v>438241</v>
      </c>
      <c r="D8" s="11">
        <f t="shared" si="1"/>
        <v>424180</v>
      </c>
      <c r="E8" s="11">
        <f t="shared" si="1"/>
        <v>303992</v>
      </c>
      <c r="F8" s="11">
        <f t="shared" si="1"/>
        <v>399801</v>
      </c>
      <c r="G8" s="11">
        <f t="shared" si="1"/>
        <v>622026</v>
      </c>
      <c r="H8" s="11">
        <f t="shared" si="1"/>
        <v>327223</v>
      </c>
      <c r="I8" s="11">
        <f t="shared" si="1"/>
        <v>62526</v>
      </c>
      <c r="J8" s="11">
        <f t="shared" si="1"/>
        <v>154684</v>
      </c>
      <c r="K8" s="11">
        <f>SUM(B8:J8)</f>
        <v>3060271</v>
      </c>
    </row>
    <row r="9" spans="1:11" ht="17.25" customHeight="1">
      <c r="A9" s="15" t="s">
        <v>17</v>
      </c>
      <c r="B9" s="13">
        <f>+B10+B11</f>
        <v>48240</v>
      </c>
      <c r="C9" s="13">
        <f aca="true" t="shared" si="2" ref="C9:J9">+C10+C11</f>
        <v>66289</v>
      </c>
      <c r="D9" s="13">
        <f t="shared" si="2"/>
        <v>58650</v>
      </c>
      <c r="E9" s="13">
        <f t="shared" si="2"/>
        <v>42528</v>
      </c>
      <c r="F9" s="13">
        <f t="shared" si="2"/>
        <v>50466</v>
      </c>
      <c r="G9" s="13">
        <f t="shared" si="2"/>
        <v>62311</v>
      </c>
      <c r="H9" s="13">
        <f t="shared" si="2"/>
        <v>56797</v>
      </c>
      <c r="I9" s="13">
        <f t="shared" si="2"/>
        <v>10583</v>
      </c>
      <c r="J9" s="13">
        <f t="shared" si="2"/>
        <v>19476</v>
      </c>
      <c r="K9" s="11">
        <f>SUM(B9:J9)</f>
        <v>415340</v>
      </c>
    </row>
    <row r="10" spans="1:11" ht="17.25" customHeight="1">
      <c r="A10" s="30" t="s">
        <v>18</v>
      </c>
      <c r="B10" s="13">
        <v>48240</v>
      </c>
      <c r="C10" s="13">
        <v>66289</v>
      </c>
      <c r="D10" s="13">
        <v>58650</v>
      </c>
      <c r="E10" s="13">
        <v>42528</v>
      </c>
      <c r="F10" s="13">
        <v>50466</v>
      </c>
      <c r="G10" s="13">
        <v>62311</v>
      </c>
      <c r="H10" s="13">
        <v>56797</v>
      </c>
      <c r="I10" s="13">
        <v>10583</v>
      </c>
      <c r="J10" s="13">
        <v>19476</v>
      </c>
      <c r="K10" s="11">
        <f>SUM(B10:J10)</f>
        <v>415340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271899</v>
      </c>
      <c r="C12" s="17">
        <f t="shared" si="3"/>
        <v>361698</v>
      </c>
      <c r="D12" s="17">
        <f t="shared" si="3"/>
        <v>356663</v>
      </c>
      <c r="E12" s="17">
        <f t="shared" si="3"/>
        <v>254872</v>
      </c>
      <c r="F12" s="17">
        <f t="shared" si="3"/>
        <v>340406</v>
      </c>
      <c r="G12" s="17">
        <f t="shared" si="3"/>
        <v>545569</v>
      </c>
      <c r="H12" s="17">
        <f t="shared" si="3"/>
        <v>263393</v>
      </c>
      <c r="I12" s="17">
        <f t="shared" si="3"/>
        <v>50209</v>
      </c>
      <c r="J12" s="17">
        <f t="shared" si="3"/>
        <v>131925</v>
      </c>
      <c r="K12" s="11">
        <f aca="true" t="shared" si="4" ref="K12:K27">SUM(B12:J12)</f>
        <v>2576634</v>
      </c>
    </row>
    <row r="13" spans="1:13" ht="17.25" customHeight="1">
      <c r="A13" s="14" t="s">
        <v>20</v>
      </c>
      <c r="B13" s="13">
        <v>121042</v>
      </c>
      <c r="C13" s="13">
        <v>170693</v>
      </c>
      <c r="D13" s="13">
        <v>173381</v>
      </c>
      <c r="E13" s="13">
        <v>121857</v>
      </c>
      <c r="F13" s="13">
        <v>162560</v>
      </c>
      <c r="G13" s="13">
        <v>250883</v>
      </c>
      <c r="H13" s="13">
        <v>117326</v>
      </c>
      <c r="I13" s="13">
        <v>26310</v>
      </c>
      <c r="J13" s="13">
        <v>64156</v>
      </c>
      <c r="K13" s="11">
        <f t="shared" si="4"/>
        <v>1208208</v>
      </c>
      <c r="L13" s="53"/>
      <c r="M13" s="54"/>
    </row>
    <row r="14" spans="1:12" ht="17.25" customHeight="1">
      <c r="A14" s="14" t="s">
        <v>21</v>
      </c>
      <c r="B14" s="13">
        <v>125618</v>
      </c>
      <c r="C14" s="13">
        <v>155086</v>
      </c>
      <c r="D14" s="13">
        <v>149418</v>
      </c>
      <c r="E14" s="13">
        <v>110600</v>
      </c>
      <c r="F14" s="13">
        <v>148043</v>
      </c>
      <c r="G14" s="13">
        <v>253189</v>
      </c>
      <c r="H14" s="13">
        <v>120758</v>
      </c>
      <c r="I14" s="13">
        <v>18897</v>
      </c>
      <c r="J14" s="13">
        <v>55521</v>
      </c>
      <c r="K14" s="11">
        <f t="shared" si="4"/>
        <v>1137130</v>
      </c>
      <c r="L14" s="53"/>
    </row>
    <row r="15" spans="1:11" ht="17.25" customHeight="1">
      <c r="A15" s="14" t="s">
        <v>22</v>
      </c>
      <c r="B15" s="13">
        <v>25239</v>
      </c>
      <c r="C15" s="13">
        <v>35919</v>
      </c>
      <c r="D15" s="13">
        <v>33864</v>
      </c>
      <c r="E15" s="13">
        <v>22415</v>
      </c>
      <c r="F15" s="13">
        <v>29803</v>
      </c>
      <c r="G15" s="13">
        <v>41497</v>
      </c>
      <c r="H15" s="13">
        <v>25309</v>
      </c>
      <c r="I15" s="13">
        <v>5002</v>
      </c>
      <c r="J15" s="13">
        <v>12248</v>
      </c>
      <c r="K15" s="11">
        <f t="shared" si="4"/>
        <v>231296</v>
      </c>
    </row>
    <row r="16" spans="1:11" ht="17.25" customHeight="1">
      <c r="A16" s="15" t="s">
        <v>117</v>
      </c>
      <c r="B16" s="13">
        <f>B17+B18+B19</f>
        <v>7459</v>
      </c>
      <c r="C16" s="13">
        <f aca="true" t="shared" si="5" ref="C16:J16">C17+C18+C19</f>
        <v>10254</v>
      </c>
      <c r="D16" s="13">
        <f t="shared" si="5"/>
        <v>8867</v>
      </c>
      <c r="E16" s="13">
        <f t="shared" si="5"/>
        <v>6592</v>
      </c>
      <c r="F16" s="13">
        <f t="shared" si="5"/>
        <v>8929</v>
      </c>
      <c r="G16" s="13">
        <f t="shared" si="5"/>
        <v>14146</v>
      </c>
      <c r="H16" s="13">
        <f t="shared" si="5"/>
        <v>7033</v>
      </c>
      <c r="I16" s="13">
        <f t="shared" si="5"/>
        <v>1734</v>
      </c>
      <c r="J16" s="13">
        <f t="shared" si="5"/>
        <v>3283</v>
      </c>
      <c r="K16" s="11">
        <f t="shared" si="4"/>
        <v>68297</v>
      </c>
    </row>
    <row r="17" spans="1:11" ht="17.25" customHeight="1">
      <c r="A17" s="14" t="s">
        <v>118</v>
      </c>
      <c r="B17" s="13">
        <v>3171</v>
      </c>
      <c r="C17" s="13">
        <v>4565</v>
      </c>
      <c r="D17" s="13">
        <v>3821</v>
      </c>
      <c r="E17" s="13">
        <v>3099</v>
      </c>
      <c r="F17" s="13">
        <v>4099</v>
      </c>
      <c r="G17" s="13">
        <v>6768</v>
      </c>
      <c r="H17" s="13">
        <v>3410</v>
      </c>
      <c r="I17" s="13">
        <v>817</v>
      </c>
      <c r="J17" s="13">
        <v>1464</v>
      </c>
      <c r="K17" s="11">
        <f t="shared" si="4"/>
        <v>31214</v>
      </c>
    </row>
    <row r="18" spans="1:11" ht="17.25" customHeight="1">
      <c r="A18" s="14" t="s">
        <v>119</v>
      </c>
      <c r="B18" s="13">
        <v>208</v>
      </c>
      <c r="C18" s="13">
        <v>292</v>
      </c>
      <c r="D18" s="13">
        <v>304</v>
      </c>
      <c r="E18" s="13">
        <v>250</v>
      </c>
      <c r="F18" s="13">
        <v>298</v>
      </c>
      <c r="G18" s="13">
        <v>567</v>
      </c>
      <c r="H18" s="13">
        <v>281</v>
      </c>
      <c r="I18" s="13">
        <v>75</v>
      </c>
      <c r="J18" s="13">
        <v>111</v>
      </c>
      <c r="K18" s="11">
        <f t="shared" si="4"/>
        <v>2386</v>
      </c>
    </row>
    <row r="19" spans="1:11" ht="17.25" customHeight="1">
      <c r="A19" s="14" t="s">
        <v>120</v>
      </c>
      <c r="B19" s="13">
        <v>4080</v>
      </c>
      <c r="C19" s="13">
        <v>5397</v>
      </c>
      <c r="D19" s="13">
        <v>4742</v>
      </c>
      <c r="E19" s="13">
        <v>3243</v>
      </c>
      <c r="F19" s="13">
        <v>4532</v>
      </c>
      <c r="G19" s="13">
        <v>6811</v>
      </c>
      <c r="H19" s="13">
        <v>3342</v>
      </c>
      <c r="I19" s="13">
        <v>842</v>
      </c>
      <c r="J19" s="13">
        <v>1708</v>
      </c>
      <c r="K19" s="11">
        <f t="shared" si="4"/>
        <v>34697</v>
      </c>
    </row>
    <row r="20" spans="1:11" ht="17.25" customHeight="1">
      <c r="A20" s="16" t="s">
        <v>23</v>
      </c>
      <c r="B20" s="11">
        <f>+B21+B22+B23</f>
        <v>179400</v>
      </c>
      <c r="C20" s="11">
        <f aca="true" t="shared" si="6" ref="C20:J20">+C21+C22+C23</f>
        <v>218559</v>
      </c>
      <c r="D20" s="11">
        <f t="shared" si="6"/>
        <v>243930</v>
      </c>
      <c r="E20" s="11">
        <f t="shared" si="6"/>
        <v>159724</v>
      </c>
      <c r="F20" s="11">
        <f t="shared" si="6"/>
        <v>254719</v>
      </c>
      <c r="G20" s="11">
        <f t="shared" si="6"/>
        <v>452689</v>
      </c>
      <c r="H20" s="11">
        <f t="shared" si="6"/>
        <v>163355</v>
      </c>
      <c r="I20" s="11">
        <f t="shared" si="6"/>
        <v>39338</v>
      </c>
      <c r="J20" s="11">
        <f t="shared" si="6"/>
        <v>85888</v>
      </c>
      <c r="K20" s="11">
        <f t="shared" si="4"/>
        <v>1797602</v>
      </c>
    </row>
    <row r="21" spans="1:12" ht="17.25" customHeight="1">
      <c r="A21" s="12" t="s">
        <v>24</v>
      </c>
      <c r="B21" s="13">
        <v>90119</v>
      </c>
      <c r="C21" s="13">
        <v>118289</v>
      </c>
      <c r="D21" s="13">
        <v>135039</v>
      </c>
      <c r="E21" s="13">
        <v>87324</v>
      </c>
      <c r="F21" s="13">
        <v>137325</v>
      </c>
      <c r="G21" s="13">
        <v>229153</v>
      </c>
      <c r="H21" s="13">
        <v>88010</v>
      </c>
      <c r="I21" s="13">
        <v>22788</v>
      </c>
      <c r="J21" s="13">
        <v>46566</v>
      </c>
      <c r="K21" s="11">
        <f t="shared" si="4"/>
        <v>954613</v>
      </c>
      <c r="L21" s="53"/>
    </row>
    <row r="22" spans="1:12" ht="17.25" customHeight="1">
      <c r="A22" s="12" t="s">
        <v>25</v>
      </c>
      <c r="B22" s="13">
        <v>74275</v>
      </c>
      <c r="C22" s="13">
        <v>81214</v>
      </c>
      <c r="D22" s="13">
        <v>88346</v>
      </c>
      <c r="E22" s="13">
        <v>60864</v>
      </c>
      <c r="F22" s="13">
        <v>97693</v>
      </c>
      <c r="G22" s="13">
        <v>191967</v>
      </c>
      <c r="H22" s="13">
        <v>62356</v>
      </c>
      <c r="I22" s="13">
        <v>13304</v>
      </c>
      <c r="J22" s="13">
        <v>31942</v>
      </c>
      <c r="K22" s="11">
        <f t="shared" si="4"/>
        <v>701961</v>
      </c>
      <c r="L22" s="53"/>
    </row>
    <row r="23" spans="1:11" ht="17.25" customHeight="1">
      <c r="A23" s="12" t="s">
        <v>26</v>
      </c>
      <c r="B23" s="13">
        <v>15006</v>
      </c>
      <c r="C23" s="13">
        <v>19056</v>
      </c>
      <c r="D23" s="13">
        <v>20545</v>
      </c>
      <c r="E23" s="13">
        <v>11536</v>
      </c>
      <c r="F23" s="13">
        <v>19701</v>
      </c>
      <c r="G23" s="13">
        <v>31569</v>
      </c>
      <c r="H23" s="13">
        <v>12989</v>
      </c>
      <c r="I23" s="13">
        <v>3246</v>
      </c>
      <c r="J23" s="13">
        <v>7380</v>
      </c>
      <c r="K23" s="11">
        <f t="shared" si="4"/>
        <v>141028</v>
      </c>
    </row>
    <row r="24" spans="1:11" ht="17.25" customHeight="1">
      <c r="A24" s="16" t="s">
        <v>27</v>
      </c>
      <c r="B24" s="13">
        <v>45266</v>
      </c>
      <c r="C24" s="13">
        <v>71075</v>
      </c>
      <c r="D24" s="13">
        <v>83221</v>
      </c>
      <c r="E24" s="13">
        <v>50829</v>
      </c>
      <c r="F24" s="13">
        <v>63408</v>
      </c>
      <c r="G24" s="13">
        <v>73404</v>
      </c>
      <c r="H24" s="13">
        <v>36809</v>
      </c>
      <c r="I24" s="13">
        <v>15337</v>
      </c>
      <c r="J24" s="13">
        <v>35366</v>
      </c>
      <c r="K24" s="11">
        <f t="shared" si="4"/>
        <v>474715</v>
      </c>
    </row>
    <row r="25" spans="1:12" ht="17.25" customHeight="1">
      <c r="A25" s="12" t="s">
        <v>28</v>
      </c>
      <c r="B25" s="13">
        <v>28970</v>
      </c>
      <c r="C25" s="13">
        <v>45488</v>
      </c>
      <c r="D25" s="13">
        <v>53261</v>
      </c>
      <c r="E25" s="13">
        <v>32531</v>
      </c>
      <c r="F25" s="13">
        <v>40581</v>
      </c>
      <c r="G25" s="13">
        <v>46979</v>
      </c>
      <c r="H25" s="13">
        <v>23558</v>
      </c>
      <c r="I25" s="13">
        <v>9816</v>
      </c>
      <c r="J25" s="13">
        <v>22634</v>
      </c>
      <c r="K25" s="11">
        <f t="shared" si="4"/>
        <v>303818</v>
      </c>
      <c r="L25" s="53"/>
    </row>
    <row r="26" spans="1:12" ht="17.25" customHeight="1">
      <c r="A26" s="12" t="s">
        <v>29</v>
      </c>
      <c r="B26" s="13">
        <v>16296</v>
      </c>
      <c r="C26" s="13">
        <v>25587</v>
      </c>
      <c r="D26" s="13">
        <v>29960</v>
      </c>
      <c r="E26" s="13">
        <v>18298</v>
      </c>
      <c r="F26" s="13">
        <v>22827</v>
      </c>
      <c r="G26" s="13">
        <v>26425</v>
      </c>
      <c r="H26" s="13">
        <v>13251</v>
      </c>
      <c r="I26" s="13">
        <v>5521</v>
      </c>
      <c r="J26" s="13">
        <v>12732</v>
      </c>
      <c r="K26" s="11">
        <f t="shared" si="4"/>
        <v>170897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6908</v>
      </c>
      <c r="I27" s="11">
        <v>0</v>
      </c>
      <c r="J27" s="11">
        <v>0</v>
      </c>
      <c r="K27" s="11">
        <f t="shared" si="4"/>
        <v>6908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2.3844</v>
      </c>
      <c r="C29" s="33">
        <f aca="true" t="shared" si="7" ref="C29:J29">SUM(C30:C33)</f>
        <v>2.719632</v>
      </c>
      <c r="D29" s="33">
        <f t="shared" si="7"/>
        <v>3.0897</v>
      </c>
      <c r="E29" s="33">
        <f t="shared" si="7"/>
        <v>2.604</v>
      </c>
      <c r="F29" s="33">
        <f t="shared" si="7"/>
        <v>2.528</v>
      </c>
      <c r="G29" s="33">
        <f t="shared" si="7"/>
        <v>2.1747</v>
      </c>
      <c r="H29" s="33">
        <f t="shared" si="7"/>
        <v>2.4935</v>
      </c>
      <c r="I29" s="33">
        <f t="shared" si="7"/>
        <v>4.4263</v>
      </c>
      <c r="J29" s="33">
        <f t="shared" si="7"/>
        <v>2.6245</v>
      </c>
      <c r="K29" s="19">
        <v>0</v>
      </c>
    </row>
    <row r="30" spans="1:11" ht="17.25" customHeight="1">
      <c r="A30" s="16" t="s">
        <v>34</v>
      </c>
      <c r="B30" s="33">
        <v>2.3844</v>
      </c>
      <c r="C30" s="33">
        <v>2.7136</v>
      </c>
      <c r="D30" s="33">
        <v>3.0897</v>
      </c>
      <c r="E30" s="33">
        <v>2.604</v>
      </c>
      <c r="F30" s="33">
        <v>2.528</v>
      </c>
      <c r="G30" s="33">
        <v>2.1747</v>
      </c>
      <c r="H30" s="33">
        <v>2.4935</v>
      </c>
      <c r="I30" s="33">
        <v>4.4263</v>
      </c>
      <c r="J30" s="33">
        <v>2.6245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0.006032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11138.58</v>
      </c>
      <c r="I35" s="19">
        <v>0</v>
      </c>
      <c r="J35" s="19">
        <v>0</v>
      </c>
      <c r="K35" s="23">
        <f>SUM(B35:J35)</f>
        <v>11138.58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47272.74</v>
      </c>
      <c r="I36" s="19">
        <v>0</v>
      </c>
      <c r="J36" s="19">
        <v>0</v>
      </c>
      <c r="K36" s="23">
        <f>SUM(B36:J36)</f>
        <v>47272.74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1333862.02</v>
      </c>
      <c r="C47" s="22">
        <f aca="true" t="shared" si="9" ref="C47:H47">+C48+C56</f>
        <v>2002269.9800000002</v>
      </c>
      <c r="D47" s="22">
        <f t="shared" si="9"/>
        <v>2344365.5900000003</v>
      </c>
      <c r="E47" s="22">
        <f t="shared" si="9"/>
        <v>1361310.53</v>
      </c>
      <c r="F47" s="22">
        <f t="shared" si="9"/>
        <v>1835760.2</v>
      </c>
      <c r="G47" s="22">
        <f t="shared" si="9"/>
        <v>2525202.5100000002</v>
      </c>
      <c r="H47" s="22">
        <f t="shared" si="9"/>
        <v>1360976.7800000003</v>
      </c>
      <c r="I47" s="22">
        <f>+I48+I56</f>
        <v>518766.79</v>
      </c>
      <c r="J47" s="22">
        <f>+J48+J56</f>
        <v>737319.3200000001</v>
      </c>
      <c r="K47" s="22">
        <f>SUM(B47:J47)</f>
        <v>14019833.719999999</v>
      </c>
    </row>
    <row r="48" spans="1:11" ht="17.25" customHeight="1">
      <c r="A48" s="16" t="s">
        <v>48</v>
      </c>
      <c r="B48" s="23">
        <f>SUM(B49:B55)</f>
        <v>1316818.28</v>
      </c>
      <c r="C48" s="23">
        <f aca="true" t="shared" si="10" ref="C48:H48">SUM(C49:C55)</f>
        <v>1979552.1400000001</v>
      </c>
      <c r="D48" s="23">
        <f t="shared" si="10"/>
        <v>2321387.39</v>
      </c>
      <c r="E48" s="23">
        <f t="shared" si="10"/>
        <v>1339875.18</v>
      </c>
      <c r="F48" s="23">
        <f t="shared" si="10"/>
        <v>1814921.98</v>
      </c>
      <c r="G48" s="23">
        <f t="shared" si="10"/>
        <v>2496814.39</v>
      </c>
      <c r="H48" s="23">
        <f t="shared" si="10"/>
        <v>1343403.1600000001</v>
      </c>
      <c r="I48" s="23">
        <f>SUM(I49:I55)</f>
        <v>518766.79</v>
      </c>
      <c r="J48" s="23">
        <f>SUM(J49:J55)</f>
        <v>724199.28</v>
      </c>
      <c r="K48" s="23">
        <f aca="true" t="shared" si="11" ref="K48:K56">SUM(B48:J48)</f>
        <v>13855738.59</v>
      </c>
    </row>
    <row r="49" spans="1:11" ht="17.25" customHeight="1">
      <c r="A49" s="35" t="s">
        <v>49</v>
      </c>
      <c r="B49" s="23">
        <f aca="true" t="shared" si="12" ref="B49:H49">ROUND(B30*B7,2)</f>
        <v>1316818.28</v>
      </c>
      <c r="C49" s="23">
        <f t="shared" si="12"/>
        <v>1975161.6</v>
      </c>
      <c r="D49" s="23">
        <f t="shared" si="12"/>
        <v>2321387.39</v>
      </c>
      <c r="E49" s="23">
        <f t="shared" si="12"/>
        <v>1339875.18</v>
      </c>
      <c r="F49" s="23">
        <f t="shared" si="12"/>
        <v>1814921.98</v>
      </c>
      <c r="G49" s="23">
        <f t="shared" si="12"/>
        <v>2496814.39</v>
      </c>
      <c r="H49" s="23">
        <f t="shared" si="12"/>
        <v>1332264.58</v>
      </c>
      <c r="I49" s="23">
        <f>ROUND(I30*I7,2)</f>
        <v>518766.79</v>
      </c>
      <c r="J49" s="23">
        <f>ROUND(J30*J7,2)</f>
        <v>724199.28</v>
      </c>
      <c r="K49" s="23">
        <f t="shared" si="11"/>
        <v>13840209.469999999</v>
      </c>
    </row>
    <row r="50" spans="1:11" ht="17.25" customHeight="1">
      <c r="A50" s="35" t="s">
        <v>50</v>
      </c>
      <c r="B50" s="19">
        <v>0</v>
      </c>
      <c r="C50" s="23">
        <f>ROUND(C31*C7,2)</f>
        <v>4390.54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4390.54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11138.58</v>
      </c>
      <c r="I53" s="32">
        <f>+I35</f>
        <v>0</v>
      </c>
      <c r="J53" s="32">
        <f>+J35</f>
        <v>0</v>
      </c>
      <c r="K53" s="23">
        <f t="shared" si="11"/>
        <v>11138.58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17043.74</v>
      </c>
      <c r="C56" s="37">
        <v>22717.84</v>
      </c>
      <c r="D56" s="37">
        <v>22978.2</v>
      </c>
      <c r="E56" s="37">
        <v>21435.35</v>
      </c>
      <c r="F56" s="37">
        <v>20838.22</v>
      </c>
      <c r="G56" s="37">
        <v>28388.12</v>
      </c>
      <c r="H56" s="37">
        <v>17573.62</v>
      </c>
      <c r="I56" s="19">
        <v>0</v>
      </c>
      <c r="J56" s="37">
        <v>13120.04</v>
      </c>
      <c r="K56" s="37">
        <f t="shared" si="11"/>
        <v>164095.13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-244657.28</v>
      </c>
      <c r="C60" s="36">
        <f t="shared" si="13"/>
        <v>-228124.79</v>
      </c>
      <c r="D60" s="36">
        <f t="shared" si="13"/>
        <v>-227084.43</v>
      </c>
      <c r="E60" s="36">
        <f t="shared" si="13"/>
        <v>-262639.01</v>
      </c>
      <c r="F60" s="36">
        <f t="shared" si="13"/>
        <v>-260189.56</v>
      </c>
      <c r="G60" s="36">
        <f t="shared" si="13"/>
        <v>-294726.48</v>
      </c>
      <c r="H60" s="36">
        <f t="shared" si="13"/>
        <v>-186711.94</v>
      </c>
      <c r="I60" s="36">
        <f t="shared" si="13"/>
        <v>-76073.14</v>
      </c>
      <c r="J60" s="36">
        <f t="shared" si="13"/>
        <v>-83454.48999999999</v>
      </c>
      <c r="K60" s="36">
        <f>SUM(B60:J60)</f>
        <v>-1863661.1199999999</v>
      </c>
    </row>
    <row r="61" spans="1:11" ht="18.75" customHeight="1">
      <c r="A61" s="16" t="s">
        <v>82</v>
      </c>
      <c r="B61" s="36">
        <f aca="true" t="shared" si="14" ref="B61:J61">B62+B63+B64+B65+B66+B67</f>
        <v>-228117.62</v>
      </c>
      <c r="C61" s="36">
        <f t="shared" si="14"/>
        <v>-203920.85</v>
      </c>
      <c r="D61" s="36">
        <f t="shared" si="14"/>
        <v>-203258.05</v>
      </c>
      <c r="E61" s="36">
        <f t="shared" si="14"/>
        <v>-234510.22</v>
      </c>
      <c r="F61" s="36">
        <f t="shared" si="14"/>
        <v>-237922.82</v>
      </c>
      <c r="G61" s="36">
        <f t="shared" si="14"/>
        <v>-261369.59</v>
      </c>
      <c r="H61" s="36">
        <f t="shared" si="14"/>
        <v>-170391</v>
      </c>
      <c r="I61" s="36">
        <f t="shared" si="14"/>
        <v>-31749</v>
      </c>
      <c r="J61" s="36">
        <f t="shared" si="14"/>
        <v>-58428</v>
      </c>
      <c r="K61" s="36">
        <f aca="true" t="shared" si="15" ref="K61:K92">SUM(B61:J61)</f>
        <v>-1629667.1500000001</v>
      </c>
    </row>
    <row r="62" spans="1:11" ht="18.75" customHeight="1">
      <c r="A62" s="12" t="s">
        <v>83</v>
      </c>
      <c r="B62" s="36">
        <f>-ROUND(B9*$D$3,2)</f>
        <v>-144720</v>
      </c>
      <c r="C62" s="36">
        <f aca="true" t="shared" si="16" ref="C62:J62">-ROUND(C9*$D$3,2)</f>
        <v>-198867</v>
      </c>
      <c r="D62" s="36">
        <f t="shared" si="16"/>
        <v>-175950</v>
      </c>
      <c r="E62" s="36">
        <f t="shared" si="16"/>
        <v>-127584</v>
      </c>
      <c r="F62" s="36">
        <f t="shared" si="16"/>
        <v>-151398</v>
      </c>
      <c r="G62" s="36">
        <f t="shared" si="16"/>
        <v>-186933</v>
      </c>
      <c r="H62" s="36">
        <f t="shared" si="16"/>
        <v>-170391</v>
      </c>
      <c r="I62" s="36">
        <f t="shared" si="16"/>
        <v>-31749</v>
      </c>
      <c r="J62" s="36">
        <f t="shared" si="16"/>
        <v>-58428</v>
      </c>
      <c r="K62" s="36">
        <f t="shared" si="15"/>
        <v>-1246020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-726</v>
      </c>
      <c r="C64" s="36">
        <v>-87</v>
      </c>
      <c r="D64" s="36">
        <v>-285</v>
      </c>
      <c r="E64" s="36">
        <v>-678</v>
      </c>
      <c r="F64" s="36">
        <v>-468</v>
      </c>
      <c r="G64" s="36">
        <v>-378</v>
      </c>
      <c r="H64" s="36">
        <v>0</v>
      </c>
      <c r="I64" s="36">
        <v>0</v>
      </c>
      <c r="J64" s="36">
        <v>0</v>
      </c>
      <c r="K64" s="36">
        <f t="shared" si="15"/>
        <v>-2622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-82671.62</v>
      </c>
      <c r="C66" s="48">
        <v>-4966.85</v>
      </c>
      <c r="D66" s="48">
        <v>-27023.05</v>
      </c>
      <c r="E66" s="48">
        <v>-106248.22</v>
      </c>
      <c r="F66" s="48">
        <v>-86056.82</v>
      </c>
      <c r="G66" s="48">
        <v>-74058.59</v>
      </c>
      <c r="H66" s="19">
        <v>0</v>
      </c>
      <c r="I66" s="19">
        <v>0</v>
      </c>
      <c r="J66" s="19">
        <v>0</v>
      </c>
      <c r="K66" s="36">
        <f t="shared" si="15"/>
        <v>-381025.15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-16539.66</v>
      </c>
      <c r="C68" s="36">
        <f t="shared" si="17"/>
        <v>-24203.94</v>
      </c>
      <c r="D68" s="36">
        <f t="shared" si="17"/>
        <v>-23826.379999999997</v>
      </c>
      <c r="E68" s="36">
        <f t="shared" si="17"/>
        <v>-28128.79</v>
      </c>
      <c r="F68" s="36">
        <f t="shared" si="17"/>
        <v>-22266.74</v>
      </c>
      <c r="G68" s="36">
        <f t="shared" si="17"/>
        <v>-33356.89</v>
      </c>
      <c r="H68" s="36">
        <f t="shared" si="17"/>
        <v>-16320.94</v>
      </c>
      <c r="I68" s="36">
        <f t="shared" si="17"/>
        <v>-44324.14</v>
      </c>
      <c r="J68" s="36">
        <f t="shared" si="17"/>
        <v>-25026.489999999998</v>
      </c>
      <c r="K68" s="36">
        <f t="shared" si="15"/>
        <v>-233993.96999999997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-912.8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-912.8</v>
      </c>
    </row>
    <row r="70" spans="1:11" ht="18.75" customHeight="1">
      <c r="A70" s="12" t="s">
        <v>63</v>
      </c>
      <c r="B70" s="19">
        <v>0</v>
      </c>
      <c r="C70" s="36">
        <v>-193.67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-244.03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-16539.66</v>
      </c>
      <c r="C73" s="36">
        <v>-24010.27</v>
      </c>
      <c r="D73" s="36">
        <v>-22697.87</v>
      </c>
      <c r="E73" s="36">
        <v>-15917.11</v>
      </c>
      <c r="F73" s="36">
        <v>-21873.41</v>
      </c>
      <c r="G73" s="36">
        <v>-33331.71</v>
      </c>
      <c r="H73" s="36">
        <v>-16320.94</v>
      </c>
      <c r="I73" s="36">
        <v>-5737.56</v>
      </c>
      <c r="J73" s="36">
        <v>-11828.47</v>
      </c>
      <c r="K73" s="49">
        <f t="shared" si="15"/>
        <v>-168257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4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4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4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4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4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4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4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4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4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4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4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4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4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4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4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4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4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4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-11298.88</v>
      </c>
      <c r="F92" s="19">
        <v>0</v>
      </c>
      <c r="G92" s="19">
        <v>0</v>
      </c>
      <c r="H92" s="19">
        <v>0</v>
      </c>
      <c r="I92" s="49">
        <v>-6536.46</v>
      </c>
      <c r="J92" s="49">
        <v>-13198.02</v>
      </c>
      <c r="K92" s="49">
        <f t="shared" si="15"/>
        <v>-31033.36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49">
        <f t="shared" si="18"/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1089204.7400000002</v>
      </c>
      <c r="C97" s="24">
        <f t="shared" si="19"/>
        <v>1774145.1900000002</v>
      </c>
      <c r="D97" s="24">
        <f t="shared" si="19"/>
        <v>2117281.1600000006</v>
      </c>
      <c r="E97" s="24">
        <f t="shared" si="19"/>
        <v>1098671.52</v>
      </c>
      <c r="F97" s="24">
        <f t="shared" si="19"/>
        <v>1575570.64</v>
      </c>
      <c r="G97" s="24">
        <f t="shared" si="19"/>
        <v>2230476.0300000003</v>
      </c>
      <c r="H97" s="24">
        <f t="shared" si="19"/>
        <v>1174264.8400000003</v>
      </c>
      <c r="I97" s="24">
        <f>+I98+I99</f>
        <v>442693.64999999997</v>
      </c>
      <c r="J97" s="24">
        <f>+J98+J99</f>
        <v>653864.8300000001</v>
      </c>
      <c r="K97" s="49">
        <f t="shared" si="18"/>
        <v>12156172.600000001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1072161.0000000002</v>
      </c>
      <c r="C98" s="24">
        <f t="shared" si="20"/>
        <v>1751427.35</v>
      </c>
      <c r="D98" s="24">
        <f t="shared" si="20"/>
        <v>2094302.9600000004</v>
      </c>
      <c r="E98" s="24">
        <f t="shared" si="20"/>
        <v>1077236.17</v>
      </c>
      <c r="F98" s="24">
        <f t="shared" si="20"/>
        <v>1554732.42</v>
      </c>
      <c r="G98" s="24">
        <f t="shared" si="20"/>
        <v>2202087.91</v>
      </c>
      <c r="H98" s="24">
        <f t="shared" si="20"/>
        <v>1156691.2200000002</v>
      </c>
      <c r="I98" s="24">
        <f t="shared" si="20"/>
        <v>442693.64999999997</v>
      </c>
      <c r="J98" s="24">
        <f t="shared" si="20"/>
        <v>640744.79</v>
      </c>
      <c r="K98" s="49">
        <f t="shared" si="18"/>
        <v>11992077.470000003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17043.74</v>
      </c>
      <c r="C99" s="24">
        <f>IF(+C56+C95+C100&lt;0,0,(C56+C95+C100))</f>
        <v>22717.84</v>
      </c>
      <c r="D99" s="24">
        <f t="shared" si="21"/>
        <v>22978.2</v>
      </c>
      <c r="E99" s="24">
        <f t="shared" si="21"/>
        <v>21435.35</v>
      </c>
      <c r="F99" s="24">
        <f t="shared" si="21"/>
        <v>20838.22</v>
      </c>
      <c r="G99" s="24">
        <f t="shared" si="21"/>
        <v>28388.12</v>
      </c>
      <c r="H99" s="24">
        <f t="shared" si="21"/>
        <v>17573.62</v>
      </c>
      <c r="I99" s="19">
        <f t="shared" si="21"/>
        <v>0</v>
      </c>
      <c r="J99" s="24">
        <f t="shared" si="21"/>
        <v>13120.04</v>
      </c>
      <c r="K99" s="49">
        <f t="shared" si="18"/>
        <v>164095.13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12156172.610000001</v>
      </c>
      <c r="L105" s="55"/>
    </row>
    <row r="106" spans="1:11" ht="18.75" customHeight="1">
      <c r="A106" s="26" t="s">
        <v>78</v>
      </c>
      <c r="B106" s="27">
        <v>132284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132284</v>
      </c>
    </row>
    <row r="107" spans="1:11" ht="18.75" customHeight="1">
      <c r="A107" s="26" t="s">
        <v>79</v>
      </c>
      <c r="B107" s="27">
        <v>956920.75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956920.75</v>
      </c>
    </row>
    <row r="108" spans="1:11" ht="18.75" customHeight="1">
      <c r="A108" s="26" t="s">
        <v>80</v>
      </c>
      <c r="B108" s="41">
        <v>0</v>
      </c>
      <c r="C108" s="27">
        <f>+C97</f>
        <v>1774145.1900000002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1774145.1900000002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2117281.1600000006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2117281.1600000006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1098671.52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1098671.52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192020.38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192020.38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272670.85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272670.85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404532.7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404532.7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706346.72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706346.72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630211.27</v>
      </c>
      <c r="H115" s="41">
        <v>0</v>
      </c>
      <c r="I115" s="41">
        <v>0</v>
      </c>
      <c r="J115" s="41">
        <v>0</v>
      </c>
      <c r="K115" s="42">
        <f t="shared" si="22"/>
        <v>630211.27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52809.25</v>
      </c>
      <c r="H116" s="41">
        <v>0</v>
      </c>
      <c r="I116" s="41">
        <v>0</v>
      </c>
      <c r="J116" s="41">
        <v>0</v>
      </c>
      <c r="K116" s="42">
        <f t="shared" si="22"/>
        <v>52809.25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359214.25</v>
      </c>
      <c r="H117" s="41">
        <v>0</v>
      </c>
      <c r="I117" s="41">
        <v>0</v>
      </c>
      <c r="J117" s="41">
        <v>0</v>
      </c>
      <c r="K117" s="42">
        <f t="shared" si="22"/>
        <v>359214.25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323251.23</v>
      </c>
      <c r="H118" s="41">
        <v>0</v>
      </c>
      <c r="I118" s="41">
        <v>0</v>
      </c>
      <c r="J118" s="41">
        <v>0</v>
      </c>
      <c r="K118" s="42">
        <f t="shared" si="22"/>
        <v>323251.23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864990.01</v>
      </c>
      <c r="H119" s="41">
        <v>0</v>
      </c>
      <c r="I119" s="41">
        <v>0</v>
      </c>
      <c r="J119" s="41">
        <v>0</v>
      </c>
      <c r="K119" s="42">
        <f t="shared" si="22"/>
        <v>864990.01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422739.82</v>
      </c>
      <c r="I120" s="41">
        <v>0</v>
      </c>
      <c r="J120" s="41">
        <v>0</v>
      </c>
      <c r="K120" s="42">
        <f t="shared" si="22"/>
        <v>422739.82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751525.03</v>
      </c>
      <c r="I121" s="41">
        <v>0</v>
      </c>
      <c r="J121" s="41">
        <v>0</v>
      </c>
      <c r="K121" s="42">
        <f t="shared" si="22"/>
        <v>751525.03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442693.65</v>
      </c>
      <c r="J122" s="41">
        <v>0</v>
      </c>
      <c r="K122" s="42">
        <f t="shared" si="22"/>
        <v>442693.65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653864.83</v>
      </c>
      <c r="K123" s="45">
        <f t="shared" si="22"/>
        <v>653864.83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2013-08-15T19:48:12Z</cp:lastPrinted>
  <dcterms:created xsi:type="dcterms:W3CDTF">2012-11-28T17:54:39Z</dcterms:created>
  <dcterms:modified xsi:type="dcterms:W3CDTF">2014-06-25T18:57:50Z</dcterms:modified>
  <cp:category/>
  <cp:version/>
  <cp:contentType/>
  <cp:contentStatus/>
</cp:coreProperties>
</file>