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<sst xmlns="http://schemas.openxmlformats.org/spreadsheetml/2006/main" count="127" uniqueCount="127">
  <si>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</si>
  <si>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</si>
  <si>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</si>
  <si>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</si>
  <si>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</si>
  <si>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</si>
  <si>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</si>
  <si>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</si>
  <si>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</si>
  <si>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</si>
  <si>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</si>
  <si>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</si>
  <si>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</si>
  <si>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</si>
  <si>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</si>
  <si>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</si>
  <si>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</si>
  <si>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</si>
  <si>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</si>
  <si>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</si>
  <si>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</si>
  <si>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</si>
  <si>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</si>
  <si>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</si>
  <si>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</si>
  <si>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</si>
  <si>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</si>
  <si>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</si>
  <si>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</si>
  <si>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</si>
  <si>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</si>
  <si>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</si>
  <si>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</si>
  <si>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</si>
  <si>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</si>
  <si>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</si>
  <si>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</si>
  <si>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</si>
  <si>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</si>
  <si>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</si>
  <si>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</si>
  <si>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</si>
  <si>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</si>
  <si>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</si>
  <si>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</si>
  <si>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</si>
  <si>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</si>
  <si>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</si>
  <si>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</si>
  <si>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</si>
  <si>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</si>
  <si>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</si>
  <si>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</si>
  <si>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</si>
  <si>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</si>
  <si>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</si>
  <si>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</si>
  <si>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</si>
  <si>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</si>
  <si>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</si>
  <si>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</si>
  <si>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</si>
  <si>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</si>
  <si>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</si>
  <si>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</si>
  <si>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</si>
  <si>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</si>
  <si>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</si>
  <si>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</si>
  <si>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</si>
  <si>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</si>
  <si>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</si>
  <si>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</si>
  <si>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</si>
  <si>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</si>
  <si>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</si>
  <si>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</si>
  <si>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</si>
  <si>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</si>
  <si>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</si>
  <si>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</si>
  <si>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</si>
  <si>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</si>
  <si>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</si>
  <si>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</si>
  <si>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</si>
  <si>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</si>
  <si>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</si>
  <si>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</si>
  <si>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</si>
  <si>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</si>
  <si>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</si>
  <si>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</si>
  <si>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</si>
  <si>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</si>
  <si>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</si>
  <si>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</si>
  <si>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</si>
  <si>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</si>
  <si>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</si>
  <si>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</si>
  <si>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</si>
  <si>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</si>
  <si>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</si>
  <si>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</si>
  <si>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</si>
  <si>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</si>
  <si>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</si>
  <si>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</si>
  <si>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</si>
  <si>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</si>
  <si>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</si>
  <si>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</si>
  <si>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</si>
  <si>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</si>
  <si>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</si>
  <si>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</si>
  <si>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</si>
  <si>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</si>
  <si>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</si>
  <si>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</si>
  <si>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</si>
  <si>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</si>
  <si>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</si>
  <si>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</si>
  <si>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</si>
  <si>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17/06/14 - VENCIMENTO 25/06/14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</si>
</sst>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427126</v>
      </c>
      <c r="C7" s="9">
        <f t="shared" si="0"/>
        <v>570818</v>
      </c>
      <c r="D7" s="9">
        <f t="shared" si="0"/>
        <v>594559</v>
      </c>
      <c r="E7" s="9">
        <f t="shared" si="0"/>
        <v>401487</v>
      </c>
      <c r="F7" s="9">
        <f t="shared" si="0"/>
        <v>571040</v>
      </c>
      <c r="G7" s="9">
        <f t="shared" si="0"/>
        <v>884298</v>
      </c>
      <c r="H7" s="9">
        <f t="shared" si="0"/>
        <v>407233</v>
      </c>
      <c r="I7" s="9">
        <f t="shared" si="0"/>
        <v>86250</v>
      </c>
      <c r="J7" s="9">
        <f t="shared" si="0"/>
        <v>226187</v>
      </c>
      <c r="K7" s="9">
        <f t="shared" si="0"/>
        <v>4168998</v>
      </c>
      <c r="L7" s="53"/>
    </row>
    <row r="8" spans="1:11" ht="17.25" customHeight="1">
      <c r="A8" s="10" t="s">
        <v>121</v>
      </c>
      <c r="B8" s="11">
        <f>B9+B12+B16</f>
        <v>257871</v>
      </c>
      <c r="C8" s="11">
        <f aca="true" t="shared" si="1" ref="C8:J8">C9+C12+C16</f>
        <v>349132</v>
      </c>
      <c r="D8" s="11">
        <f t="shared" si="1"/>
        <v>341411</v>
      </c>
      <c r="E8" s="11">
        <f t="shared" si="1"/>
        <v>241641</v>
      </c>
      <c r="F8" s="11">
        <f t="shared" si="1"/>
        <v>323052</v>
      </c>
      <c r="G8" s="11">
        <f t="shared" si="1"/>
        <v>488820</v>
      </c>
      <c r="H8" s="11">
        <f t="shared" si="1"/>
        <v>255008</v>
      </c>
      <c r="I8" s="11">
        <f t="shared" si="1"/>
        <v>46654</v>
      </c>
      <c r="J8" s="11">
        <f t="shared" si="1"/>
        <v>129366</v>
      </c>
      <c r="K8" s="11">
        <f>SUM(B8:J8)</f>
        <v>2432955</v>
      </c>
    </row>
    <row r="9" spans="1:11" ht="17.25" customHeight="1">
      <c r="A9" s="15" t="s">
        <v>17</v>
      </c>
      <c r="B9" s="13">
        <f>+B10+B11</f>
        <v>35544</v>
      </c>
      <c r="C9" s="13">
        <f aca="true" t="shared" si="2" ref="C9:J9">+C10+C11</f>
        <v>50040</v>
      </c>
      <c r="D9" s="13">
        <f t="shared" si="2"/>
        <v>44872</v>
      </c>
      <c r="E9" s="13">
        <f t="shared" si="2"/>
        <v>31197</v>
      </c>
      <c r="F9" s="13">
        <f t="shared" si="2"/>
        <v>38462</v>
      </c>
      <c r="G9" s="13">
        <f t="shared" si="2"/>
        <v>44865</v>
      </c>
      <c r="H9" s="13">
        <f t="shared" si="2"/>
        <v>41377</v>
      </c>
      <c r="I9" s="13">
        <f t="shared" si="2"/>
        <v>7627</v>
      </c>
      <c r="J9" s="13">
        <f t="shared" si="2"/>
        <v>15364</v>
      </c>
      <c r="K9" s="11">
        <f>SUM(B9:J9)</f>
        <v>309348</v>
      </c>
    </row>
    <row r="10" spans="1:11" ht="17.25" customHeight="1">
      <c r="A10" s="30" t="s">
        <v>18</v>
      </c>
      <c r="B10" s="13">
        <v>35544</v>
      </c>
      <c r="C10" s="13">
        <v>50040</v>
      </c>
      <c r="D10" s="13">
        <v>44872</v>
      </c>
      <c r="E10" s="13">
        <v>31197</v>
      </c>
      <c r="F10" s="13">
        <v>38462</v>
      </c>
      <c r="G10" s="13">
        <v>44865</v>
      </c>
      <c r="H10" s="13">
        <v>41377</v>
      </c>
      <c r="I10" s="13">
        <v>7627</v>
      </c>
      <c r="J10" s="13">
        <v>15364</v>
      </c>
      <c r="K10" s="11">
        <f>SUM(B10:J10)</f>
        <v>309348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216668</v>
      </c>
      <c r="C12" s="17">
        <f t="shared" si="3"/>
        <v>291130</v>
      </c>
      <c r="D12" s="17">
        <f t="shared" si="3"/>
        <v>289501</v>
      </c>
      <c r="E12" s="17">
        <f t="shared" si="3"/>
        <v>205267</v>
      </c>
      <c r="F12" s="17">
        <f t="shared" si="3"/>
        <v>277522</v>
      </c>
      <c r="G12" s="17">
        <f t="shared" si="3"/>
        <v>433094</v>
      </c>
      <c r="H12" s="17">
        <f t="shared" si="3"/>
        <v>208440</v>
      </c>
      <c r="I12" s="17">
        <f t="shared" si="3"/>
        <v>37792</v>
      </c>
      <c r="J12" s="17">
        <f t="shared" si="3"/>
        <v>111213</v>
      </c>
      <c r="K12" s="11">
        <f aca="true" t="shared" si="4" ref="K12:K27">SUM(B12:J12)</f>
        <v>2070627</v>
      </c>
    </row>
    <row r="13" spans="1:13" ht="17.25" customHeight="1">
      <c r="A13" s="14" t="s">
        <v>20</v>
      </c>
      <c r="B13" s="13">
        <v>93901</v>
      </c>
      <c r="C13" s="13">
        <v>135667</v>
      </c>
      <c r="D13" s="13">
        <v>139286</v>
      </c>
      <c r="E13" s="13">
        <v>96167</v>
      </c>
      <c r="F13" s="13">
        <v>130004</v>
      </c>
      <c r="G13" s="13">
        <v>194903</v>
      </c>
      <c r="H13" s="13">
        <v>92784</v>
      </c>
      <c r="I13" s="13">
        <v>19783</v>
      </c>
      <c r="J13" s="13">
        <v>52821</v>
      </c>
      <c r="K13" s="11">
        <f t="shared" si="4"/>
        <v>955316</v>
      </c>
      <c r="L13" s="53"/>
      <c r="M13" s="54"/>
    </row>
    <row r="14" spans="1:12" ht="17.25" customHeight="1">
      <c r="A14" s="14" t="s">
        <v>21</v>
      </c>
      <c r="B14" s="13">
        <v>105821</v>
      </c>
      <c r="C14" s="13">
        <v>131676</v>
      </c>
      <c r="D14" s="13">
        <v>128109</v>
      </c>
      <c r="E14" s="13">
        <v>93592</v>
      </c>
      <c r="F14" s="13">
        <v>126802</v>
      </c>
      <c r="G14" s="13">
        <v>210440</v>
      </c>
      <c r="H14" s="13">
        <v>99186</v>
      </c>
      <c r="I14" s="13">
        <v>15037</v>
      </c>
      <c r="J14" s="13">
        <v>49513</v>
      </c>
      <c r="K14" s="11">
        <f t="shared" si="4"/>
        <v>960176</v>
      </c>
      <c r="L14" s="53"/>
    </row>
    <row r="15" spans="1:11" ht="17.25" customHeight="1">
      <c r="A15" s="14" t="s">
        <v>22</v>
      </c>
      <c r="B15" s="13">
        <v>16946</v>
      </c>
      <c r="C15" s="13">
        <v>23787</v>
      </c>
      <c r="D15" s="13">
        <v>22106</v>
      </c>
      <c r="E15" s="13">
        <v>15508</v>
      </c>
      <c r="F15" s="13">
        <v>20716</v>
      </c>
      <c r="G15" s="13">
        <v>27751</v>
      </c>
      <c r="H15" s="13">
        <v>16470</v>
      </c>
      <c r="I15" s="13">
        <v>2972</v>
      </c>
      <c r="J15" s="13">
        <v>8879</v>
      </c>
      <c r="K15" s="11">
        <f t="shared" si="4"/>
        <v>155135</v>
      </c>
    </row>
    <row r="16" spans="1:11" ht="17.25" customHeight="1">
      <c r="A16" s="15" t="s">
        <v>117</v>
      </c>
      <c r="B16" s="13">
        <f>B17+B18+B19</f>
        <v>5659</v>
      </c>
      <c r="C16" s="13">
        <f aca="true" t="shared" si="5" ref="C16:J16">C17+C18+C19</f>
        <v>7962</v>
      </c>
      <c r="D16" s="13">
        <f t="shared" si="5"/>
        <v>7038</v>
      </c>
      <c r="E16" s="13">
        <f t="shared" si="5"/>
        <v>5177</v>
      </c>
      <c r="F16" s="13">
        <f t="shared" si="5"/>
        <v>7068</v>
      </c>
      <c r="G16" s="13">
        <f t="shared" si="5"/>
        <v>10861</v>
      </c>
      <c r="H16" s="13">
        <f t="shared" si="5"/>
        <v>5191</v>
      </c>
      <c r="I16" s="13">
        <f t="shared" si="5"/>
        <v>1235</v>
      </c>
      <c r="J16" s="13">
        <f t="shared" si="5"/>
        <v>2789</v>
      </c>
      <c r="K16" s="11">
        <f t="shared" si="4"/>
        <v>52980</v>
      </c>
    </row>
    <row r="17" spans="1:11" ht="17.25" customHeight="1">
      <c r="A17" s="14" t="s">
        <v>118</v>
      </c>
      <c r="B17" s="13">
        <v>2553</v>
      </c>
      <c r="C17" s="13">
        <v>3741</v>
      </c>
      <c r="D17" s="13">
        <v>3300</v>
      </c>
      <c r="E17" s="13">
        <v>2504</v>
      </c>
      <c r="F17" s="13">
        <v>3463</v>
      </c>
      <c r="G17" s="13">
        <v>5357</v>
      </c>
      <c r="H17" s="13">
        <v>2662</v>
      </c>
      <c r="I17" s="13">
        <v>617</v>
      </c>
      <c r="J17" s="13">
        <v>1293</v>
      </c>
      <c r="K17" s="11">
        <f t="shared" si="4"/>
        <v>25490</v>
      </c>
    </row>
    <row r="18" spans="1:11" ht="17.25" customHeight="1">
      <c r="A18" s="14" t="s">
        <v>119</v>
      </c>
      <c r="B18" s="13">
        <v>161</v>
      </c>
      <c r="C18" s="13">
        <v>202</v>
      </c>
      <c r="D18" s="13">
        <v>273</v>
      </c>
      <c r="E18" s="13">
        <v>227</v>
      </c>
      <c r="F18" s="13">
        <v>247</v>
      </c>
      <c r="G18" s="13">
        <v>474</v>
      </c>
      <c r="H18" s="13">
        <v>236</v>
      </c>
      <c r="I18" s="13">
        <v>51</v>
      </c>
      <c r="J18" s="13">
        <v>97</v>
      </c>
      <c r="K18" s="11">
        <f t="shared" si="4"/>
        <v>1968</v>
      </c>
    </row>
    <row r="19" spans="1:11" ht="17.25" customHeight="1">
      <c r="A19" s="14" t="s">
        <v>120</v>
      </c>
      <c r="B19" s="13">
        <v>2945</v>
      </c>
      <c r="C19" s="13">
        <v>4019</v>
      </c>
      <c r="D19" s="13">
        <v>3465</v>
      </c>
      <c r="E19" s="13">
        <v>2446</v>
      </c>
      <c r="F19" s="13">
        <v>3358</v>
      </c>
      <c r="G19" s="13">
        <v>5030</v>
      </c>
      <c r="H19" s="13">
        <v>2293</v>
      </c>
      <c r="I19" s="13">
        <v>567</v>
      </c>
      <c r="J19" s="13">
        <v>1399</v>
      </c>
      <c r="K19" s="11">
        <f t="shared" si="4"/>
        <v>25522</v>
      </c>
    </row>
    <row r="20" spans="1:11" ht="17.25" customHeight="1">
      <c r="A20" s="16" t="s">
        <v>23</v>
      </c>
      <c r="B20" s="11">
        <f>+B21+B22+B23</f>
        <v>137634</v>
      </c>
      <c r="C20" s="11">
        <f aca="true" t="shared" si="6" ref="C20:J20">+C21+C22+C23</f>
        <v>170567</v>
      </c>
      <c r="D20" s="11">
        <f t="shared" si="6"/>
        <v>190970</v>
      </c>
      <c r="E20" s="11">
        <f t="shared" si="6"/>
        <v>124131</v>
      </c>
      <c r="F20" s="11">
        <f t="shared" si="6"/>
        <v>201758</v>
      </c>
      <c r="G20" s="11">
        <f t="shared" si="6"/>
        <v>344376</v>
      </c>
      <c r="H20" s="11">
        <f t="shared" si="6"/>
        <v>123921</v>
      </c>
      <c r="I20" s="11">
        <f t="shared" si="6"/>
        <v>29144</v>
      </c>
      <c r="J20" s="11">
        <f t="shared" si="6"/>
        <v>69740</v>
      </c>
      <c r="K20" s="11">
        <f t="shared" si="4"/>
        <v>1392241</v>
      </c>
    </row>
    <row r="21" spans="1:12" ht="17.25" customHeight="1">
      <c r="A21" s="12" t="s">
        <v>24</v>
      </c>
      <c r="B21" s="13">
        <v>65981</v>
      </c>
      <c r="C21" s="13">
        <v>88839</v>
      </c>
      <c r="D21" s="13">
        <v>101676</v>
      </c>
      <c r="E21" s="13">
        <v>64956</v>
      </c>
      <c r="F21" s="13">
        <v>105078</v>
      </c>
      <c r="G21" s="13">
        <v>167508</v>
      </c>
      <c r="H21" s="13">
        <v>64030</v>
      </c>
      <c r="I21" s="13">
        <v>16400</v>
      </c>
      <c r="J21" s="13">
        <v>36661</v>
      </c>
      <c r="K21" s="11">
        <f t="shared" si="4"/>
        <v>711129</v>
      </c>
      <c r="L21" s="53"/>
    </row>
    <row r="22" spans="1:12" ht="17.25" customHeight="1">
      <c r="A22" s="12" t="s">
        <v>25</v>
      </c>
      <c r="B22" s="13">
        <v>61725</v>
      </c>
      <c r="C22" s="13">
        <v>69260</v>
      </c>
      <c r="D22" s="13">
        <v>75929</v>
      </c>
      <c r="E22" s="13">
        <v>51388</v>
      </c>
      <c r="F22" s="13">
        <v>82974</v>
      </c>
      <c r="G22" s="13">
        <v>156255</v>
      </c>
      <c r="H22" s="13">
        <v>51469</v>
      </c>
      <c r="I22" s="13">
        <v>10701</v>
      </c>
      <c r="J22" s="13">
        <v>27908</v>
      </c>
      <c r="K22" s="11">
        <f t="shared" si="4"/>
        <v>587609</v>
      </c>
      <c r="L22" s="53"/>
    </row>
    <row r="23" spans="1:11" ht="17.25" customHeight="1">
      <c r="A23" s="12" t="s">
        <v>26</v>
      </c>
      <c r="B23" s="13">
        <v>9928</v>
      </c>
      <c r="C23" s="13">
        <v>12468</v>
      </c>
      <c r="D23" s="13">
        <v>13365</v>
      </c>
      <c r="E23" s="13">
        <v>7787</v>
      </c>
      <c r="F23" s="13">
        <v>13706</v>
      </c>
      <c r="G23" s="13">
        <v>20613</v>
      </c>
      <c r="H23" s="13">
        <v>8422</v>
      </c>
      <c r="I23" s="13">
        <v>2043</v>
      </c>
      <c r="J23" s="13">
        <v>5171</v>
      </c>
      <c r="K23" s="11">
        <f t="shared" si="4"/>
        <v>93503</v>
      </c>
    </row>
    <row r="24" spans="1:11" ht="17.25" customHeight="1">
      <c r="A24" s="16" t="s">
        <v>27</v>
      </c>
      <c r="B24" s="13">
        <v>31621</v>
      </c>
      <c r="C24" s="13">
        <v>51119</v>
      </c>
      <c r="D24" s="13">
        <v>62178</v>
      </c>
      <c r="E24" s="13">
        <v>35715</v>
      </c>
      <c r="F24" s="13">
        <v>46230</v>
      </c>
      <c r="G24" s="13">
        <v>51102</v>
      </c>
      <c r="H24" s="13">
        <v>24610</v>
      </c>
      <c r="I24" s="13">
        <v>10452</v>
      </c>
      <c r="J24" s="13">
        <v>27081</v>
      </c>
      <c r="K24" s="11">
        <f t="shared" si="4"/>
        <v>340108</v>
      </c>
    </row>
    <row r="25" spans="1:12" ht="17.25" customHeight="1">
      <c r="A25" s="12" t="s">
        <v>28</v>
      </c>
      <c r="B25" s="13">
        <v>20237</v>
      </c>
      <c r="C25" s="13">
        <v>32716</v>
      </c>
      <c r="D25" s="13">
        <v>39794</v>
      </c>
      <c r="E25" s="13">
        <v>22858</v>
      </c>
      <c r="F25" s="13">
        <v>29587</v>
      </c>
      <c r="G25" s="13">
        <v>32705</v>
      </c>
      <c r="H25" s="13">
        <v>15750</v>
      </c>
      <c r="I25" s="13">
        <v>6689</v>
      </c>
      <c r="J25" s="13">
        <v>17332</v>
      </c>
      <c r="K25" s="11">
        <f t="shared" si="4"/>
        <v>217668</v>
      </c>
      <c r="L25" s="53"/>
    </row>
    <row r="26" spans="1:12" ht="17.25" customHeight="1">
      <c r="A26" s="12" t="s">
        <v>29</v>
      </c>
      <c r="B26" s="13">
        <v>11384</v>
      </c>
      <c r="C26" s="13">
        <v>18403</v>
      </c>
      <c r="D26" s="13">
        <v>22384</v>
      </c>
      <c r="E26" s="13">
        <v>12857</v>
      </c>
      <c r="F26" s="13">
        <v>16643</v>
      </c>
      <c r="G26" s="13">
        <v>18397</v>
      </c>
      <c r="H26" s="13">
        <v>8860</v>
      </c>
      <c r="I26" s="13">
        <v>3763</v>
      </c>
      <c r="J26" s="13">
        <v>9749</v>
      </c>
      <c r="K26" s="11">
        <f t="shared" si="4"/>
        <v>122440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3694</v>
      </c>
      <c r="I27" s="11">
        <v>0</v>
      </c>
      <c r="J27" s="11">
        <v>0</v>
      </c>
      <c r="K27" s="11">
        <f t="shared" si="4"/>
        <v>3694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19152.69</v>
      </c>
      <c r="I35" s="19">
        <v>0</v>
      </c>
      <c r="J35" s="19">
        <v>0</v>
      </c>
      <c r="K35" s="23">
        <f>SUM(B35:J35)</f>
        <v>19152.69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1035482.97</v>
      </c>
      <c r="C47" s="22">
        <f aca="true" t="shared" si="9" ref="C47:H47">+C48+C56</f>
        <v>1575132.73</v>
      </c>
      <c r="D47" s="22">
        <f t="shared" si="9"/>
        <v>1859987.14</v>
      </c>
      <c r="E47" s="22">
        <f t="shared" si="9"/>
        <v>1066907.5</v>
      </c>
      <c r="F47" s="22">
        <f t="shared" si="9"/>
        <v>1464427.34</v>
      </c>
      <c r="G47" s="22">
        <f t="shared" si="9"/>
        <v>1951470.9800000002</v>
      </c>
      <c r="H47" s="22">
        <f t="shared" si="9"/>
        <v>1052161.8</v>
      </c>
      <c r="I47" s="22">
        <f>+I48+I56</f>
        <v>381768.38</v>
      </c>
      <c r="J47" s="22">
        <f>+J48+J56</f>
        <v>606747.8200000001</v>
      </c>
      <c r="K47" s="22">
        <f>SUM(B47:J47)</f>
        <v>10994086.660000002</v>
      </c>
    </row>
    <row r="48" spans="1:11" ht="17.25" customHeight="1">
      <c r="A48" s="16" t="s">
        <v>48</v>
      </c>
      <c r="B48" s="23">
        <f>SUM(B49:B55)</f>
        <v>1018439.23</v>
      </c>
      <c r="C48" s="23">
        <f aca="true" t="shared" si="10" ref="C48:H48">SUM(C49:C55)</f>
        <v>1552414.89</v>
      </c>
      <c r="D48" s="23">
        <f t="shared" si="10"/>
        <v>1837008.94</v>
      </c>
      <c r="E48" s="23">
        <f t="shared" si="10"/>
        <v>1045472.15</v>
      </c>
      <c r="F48" s="23">
        <f t="shared" si="10"/>
        <v>1443589.12</v>
      </c>
      <c r="G48" s="23">
        <f t="shared" si="10"/>
        <v>1923082.86</v>
      </c>
      <c r="H48" s="23">
        <f t="shared" si="10"/>
        <v>1034588.1799999999</v>
      </c>
      <c r="I48" s="23">
        <f>SUM(I49:I55)</f>
        <v>381768.38</v>
      </c>
      <c r="J48" s="23">
        <f>SUM(J49:J55)</f>
        <v>593627.78</v>
      </c>
      <c r="K48" s="23">
        <f aca="true" t="shared" si="11" ref="K48:K56">SUM(B48:J48)</f>
        <v>10829991.530000001</v>
      </c>
    </row>
    <row r="49" spans="1:11" ht="17.25" customHeight="1">
      <c r="A49" s="35" t="s">
        <v>49</v>
      </c>
      <c r="B49" s="23">
        <f aca="true" t="shared" si="12" ref="B49:H49">ROUND(B30*B7,2)</f>
        <v>1018439.23</v>
      </c>
      <c r="C49" s="23">
        <f t="shared" si="12"/>
        <v>1548971.72</v>
      </c>
      <c r="D49" s="23">
        <f t="shared" si="12"/>
        <v>1837008.94</v>
      </c>
      <c r="E49" s="23">
        <f t="shared" si="12"/>
        <v>1045472.15</v>
      </c>
      <c r="F49" s="23">
        <f t="shared" si="12"/>
        <v>1443589.12</v>
      </c>
      <c r="G49" s="23">
        <f t="shared" si="12"/>
        <v>1923082.86</v>
      </c>
      <c r="H49" s="23">
        <f t="shared" si="12"/>
        <v>1015435.49</v>
      </c>
      <c r="I49" s="23">
        <f>ROUND(I30*I7,2)</f>
        <v>381768.38</v>
      </c>
      <c r="J49" s="23">
        <f>ROUND(J30*J7,2)</f>
        <v>593627.78</v>
      </c>
      <c r="K49" s="23">
        <f t="shared" si="11"/>
        <v>10807395.670000002</v>
      </c>
    </row>
    <row r="50" spans="1:11" ht="17.25" customHeight="1">
      <c r="A50" s="35" t="s">
        <v>50</v>
      </c>
      <c r="B50" s="19">
        <v>0</v>
      </c>
      <c r="C50" s="23">
        <f>ROUND(C31*C7,2)</f>
        <v>3443.17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3443.17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19152.69</v>
      </c>
      <c r="I53" s="32">
        <f>+I35</f>
        <v>0</v>
      </c>
      <c r="J53" s="32">
        <f>+J35</f>
        <v>0</v>
      </c>
      <c r="K53" s="23">
        <f t="shared" si="11"/>
        <v>19152.69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-568755.05</v>
      </c>
      <c r="C60" s="36">
        <f t="shared" si="13"/>
        <v>-189472.41</v>
      </c>
      <c r="D60" s="36">
        <f t="shared" si="13"/>
        <v>-268835.04</v>
      </c>
      <c r="E60" s="36">
        <f t="shared" si="13"/>
        <v>-574082.1599999999</v>
      </c>
      <c r="F60" s="36">
        <f t="shared" si="13"/>
        <v>-611648.76</v>
      </c>
      <c r="G60" s="36">
        <f t="shared" si="13"/>
        <v>-520445.05</v>
      </c>
      <c r="H60" s="36">
        <f t="shared" si="13"/>
        <v>-140451.94</v>
      </c>
      <c r="I60" s="36">
        <f t="shared" si="13"/>
        <v>-65478.96</v>
      </c>
      <c r="J60" s="36">
        <f t="shared" si="13"/>
        <v>-68781.26000000001</v>
      </c>
      <c r="K60" s="36">
        <f>SUM(B60:J60)</f>
        <v>-3007950.63</v>
      </c>
    </row>
    <row r="61" spans="1:11" ht="18.75" customHeight="1">
      <c r="A61" s="16" t="s">
        <v>82</v>
      </c>
      <c r="B61" s="36">
        <f aca="true" t="shared" si="14" ref="B61:J61">B62+B63+B64+B65+B66+B67</f>
        <v>-552215.39</v>
      </c>
      <c r="C61" s="36">
        <f t="shared" si="14"/>
        <v>-165268.47</v>
      </c>
      <c r="D61" s="36">
        <f t="shared" si="14"/>
        <v>-245008.66</v>
      </c>
      <c r="E61" s="36">
        <f t="shared" si="14"/>
        <v>-548396.9199999999</v>
      </c>
      <c r="F61" s="36">
        <f t="shared" si="14"/>
        <v>-589382.02</v>
      </c>
      <c r="G61" s="36">
        <f t="shared" si="14"/>
        <v>-487088.16</v>
      </c>
      <c r="H61" s="36">
        <f t="shared" si="14"/>
        <v>-124131</v>
      </c>
      <c r="I61" s="36">
        <f t="shared" si="14"/>
        <v>-22881</v>
      </c>
      <c r="J61" s="36">
        <f t="shared" si="14"/>
        <v>-46092</v>
      </c>
      <c r="K61" s="36">
        <f aca="true" t="shared" si="15" ref="K61:K92">SUM(B61:J61)</f>
        <v>-2780463.62</v>
      </c>
    </row>
    <row r="62" spans="1:11" ht="18.75" customHeight="1">
      <c r="A62" s="12" t="s">
        <v>83</v>
      </c>
      <c r="B62" s="36">
        <f>-ROUND(B9*$D$3,2)</f>
        <v>-106632</v>
      </c>
      <c r="C62" s="36">
        <f aca="true" t="shared" si="16" ref="C62:J62">-ROUND(C9*$D$3,2)</f>
        <v>-150120</v>
      </c>
      <c r="D62" s="36">
        <f t="shared" si="16"/>
        <v>-134616</v>
      </c>
      <c r="E62" s="36">
        <f t="shared" si="16"/>
        <v>-93591</v>
      </c>
      <c r="F62" s="36">
        <f t="shared" si="16"/>
        <v>-115386</v>
      </c>
      <c r="G62" s="36">
        <f t="shared" si="16"/>
        <v>-134595</v>
      </c>
      <c r="H62" s="36">
        <f t="shared" si="16"/>
        <v>-124131</v>
      </c>
      <c r="I62" s="36">
        <f t="shared" si="16"/>
        <v>-22881</v>
      </c>
      <c r="J62" s="36">
        <f t="shared" si="16"/>
        <v>-46092</v>
      </c>
      <c r="K62" s="36">
        <f t="shared" si="15"/>
        <v>-928044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-3837</v>
      </c>
      <c r="C64" s="36">
        <v>-288</v>
      </c>
      <c r="D64" s="36">
        <v>-912</v>
      </c>
      <c r="E64" s="36">
        <v>-3018</v>
      </c>
      <c r="F64" s="36">
        <v>-2667</v>
      </c>
      <c r="G64" s="36">
        <v>-1881</v>
      </c>
      <c r="H64" s="36">
        <v>0</v>
      </c>
      <c r="I64" s="36">
        <v>0</v>
      </c>
      <c r="J64" s="36">
        <v>0</v>
      </c>
      <c r="K64" s="36">
        <f t="shared" si="15"/>
        <v>-12603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-441746.39</v>
      </c>
      <c r="C66" s="48">
        <v>-14860.47</v>
      </c>
      <c r="D66" s="48">
        <v>-109480.66</v>
      </c>
      <c r="E66" s="48">
        <v>-451787.92</v>
      </c>
      <c r="F66" s="48">
        <v>-471329.02</v>
      </c>
      <c r="G66" s="48">
        <v>-350612.16</v>
      </c>
      <c r="H66" s="19">
        <v>0</v>
      </c>
      <c r="I66" s="19">
        <v>0</v>
      </c>
      <c r="J66" s="19">
        <v>0</v>
      </c>
      <c r="K66" s="36">
        <f t="shared" si="15"/>
        <v>-1839816.6199999999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-16539.66</v>
      </c>
      <c r="C68" s="36">
        <f t="shared" si="17"/>
        <v>-24203.94</v>
      </c>
      <c r="D68" s="36">
        <f t="shared" si="17"/>
        <v>-23826.379999999997</v>
      </c>
      <c r="E68" s="36">
        <f t="shared" si="17"/>
        <v>-25685.239999999998</v>
      </c>
      <c r="F68" s="36">
        <f t="shared" si="17"/>
        <v>-22266.74</v>
      </c>
      <c r="G68" s="36">
        <f t="shared" si="17"/>
        <v>-33356.89</v>
      </c>
      <c r="H68" s="36">
        <f t="shared" si="17"/>
        <v>-16320.94</v>
      </c>
      <c r="I68" s="36">
        <f t="shared" si="17"/>
        <v>-42597.96</v>
      </c>
      <c r="J68" s="36">
        <f t="shared" si="17"/>
        <v>-22689.260000000002</v>
      </c>
      <c r="K68" s="36">
        <f t="shared" si="15"/>
        <v>-227487.01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-16539.66</v>
      </c>
      <c r="C73" s="36">
        <v>-24010.27</v>
      </c>
      <c r="D73" s="36">
        <v>-22697.87</v>
      </c>
      <c r="E73" s="36">
        <v>-15917.11</v>
      </c>
      <c r="F73" s="36">
        <v>-21873.41</v>
      </c>
      <c r="G73" s="36">
        <v>-33331.71</v>
      </c>
      <c r="H73" s="36">
        <v>-16320.94</v>
      </c>
      <c r="I73" s="36">
        <v>-5737.56</v>
      </c>
      <c r="J73" s="36">
        <v>-11828.47</v>
      </c>
      <c r="K73" s="49">
        <f t="shared" si="15"/>
        <v>-168257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-8855.33</v>
      </c>
      <c r="F92" s="19">
        <v>0</v>
      </c>
      <c r="G92" s="19">
        <v>0</v>
      </c>
      <c r="H92" s="19">
        <v>0</v>
      </c>
      <c r="I92" s="49">
        <v>-4810.28</v>
      </c>
      <c r="J92" s="49">
        <v>-10860.79</v>
      </c>
      <c r="K92" s="49">
        <f t="shared" si="15"/>
        <v>-24526.4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466727.92</v>
      </c>
      <c r="C97" s="24">
        <f t="shared" si="19"/>
        <v>1385660.32</v>
      </c>
      <c r="D97" s="24">
        <f t="shared" si="19"/>
        <v>1591152.1</v>
      </c>
      <c r="E97" s="24">
        <f t="shared" si="19"/>
        <v>492825.3400000001</v>
      </c>
      <c r="F97" s="24">
        <f t="shared" si="19"/>
        <v>852778.5800000001</v>
      </c>
      <c r="G97" s="24">
        <f t="shared" si="19"/>
        <v>1431025.9300000004</v>
      </c>
      <c r="H97" s="24">
        <f t="shared" si="19"/>
        <v>911709.86</v>
      </c>
      <c r="I97" s="24">
        <f>+I98+I99</f>
        <v>316289.42</v>
      </c>
      <c r="J97" s="24">
        <f>+J98+J99</f>
        <v>537966.56</v>
      </c>
      <c r="K97" s="49">
        <f t="shared" si="18"/>
        <v>7986136.030000001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449684.18</v>
      </c>
      <c r="C98" s="24">
        <f t="shared" si="20"/>
        <v>1362942.48</v>
      </c>
      <c r="D98" s="24">
        <f t="shared" si="20"/>
        <v>1568173.9000000001</v>
      </c>
      <c r="E98" s="24">
        <f t="shared" si="20"/>
        <v>471389.9900000001</v>
      </c>
      <c r="F98" s="24">
        <f t="shared" si="20"/>
        <v>831940.3600000001</v>
      </c>
      <c r="G98" s="24">
        <f t="shared" si="20"/>
        <v>1402637.8100000003</v>
      </c>
      <c r="H98" s="24">
        <f t="shared" si="20"/>
        <v>894136.24</v>
      </c>
      <c r="I98" s="24">
        <f t="shared" si="20"/>
        <v>316289.42</v>
      </c>
      <c r="J98" s="24">
        <f t="shared" si="20"/>
        <v>524846.52</v>
      </c>
      <c r="K98" s="49">
        <f t="shared" si="18"/>
        <v>7822040.9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13120.04</v>
      </c>
      <c r="K99" s="49">
        <f t="shared" si="18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7986136.030000001</v>
      </c>
      <c r="L105" s="55"/>
    </row>
    <row r="106" spans="1:11" ht="18.75" customHeight="1">
      <c r="A106" s="26" t="s">
        <v>78</v>
      </c>
      <c r="B106" s="27">
        <v>56985.12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56985.12</v>
      </c>
    </row>
    <row r="107" spans="1:11" ht="18.75" customHeight="1">
      <c r="A107" s="26" t="s">
        <v>79</v>
      </c>
      <c r="B107" s="27">
        <v>409742.8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409742.8</v>
      </c>
    </row>
    <row r="108" spans="1:11" ht="18.75" customHeight="1">
      <c r="A108" s="26" t="s">
        <v>80</v>
      </c>
      <c r="B108" s="41">
        <v>0</v>
      </c>
      <c r="C108" s="27">
        <f>+C97</f>
        <v>1385660.32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1385660.32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1591152.1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1591152.1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492825.3400000001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492825.3400000001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94677.49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94677.49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136324.35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136324.35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201821.26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201821.26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419955.49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419955.49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403285.25</v>
      </c>
      <c r="H115" s="41">
        <v>0</v>
      </c>
      <c r="I115" s="41">
        <v>0</v>
      </c>
      <c r="J115" s="41">
        <v>0</v>
      </c>
      <c r="K115" s="42">
        <f t="shared" si="22"/>
        <v>403285.25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36820.24</v>
      </c>
      <c r="H116" s="41">
        <v>0</v>
      </c>
      <c r="I116" s="41">
        <v>0</v>
      </c>
      <c r="J116" s="41">
        <v>0</v>
      </c>
      <c r="K116" s="42">
        <f t="shared" si="22"/>
        <v>36820.24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237731.9</v>
      </c>
      <c r="H117" s="41">
        <v>0</v>
      </c>
      <c r="I117" s="41">
        <v>0</v>
      </c>
      <c r="J117" s="41">
        <v>0</v>
      </c>
      <c r="K117" s="42">
        <f t="shared" si="22"/>
        <v>237731.9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200819.85</v>
      </c>
      <c r="H118" s="41">
        <v>0</v>
      </c>
      <c r="I118" s="41">
        <v>0</v>
      </c>
      <c r="J118" s="41">
        <v>0</v>
      </c>
      <c r="K118" s="42">
        <f t="shared" si="22"/>
        <v>200819.85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552368.68</v>
      </c>
      <c r="H119" s="41">
        <v>0</v>
      </c>
      <c r="I119" s="41">
        <v>0</v>
      </c>
      <c r="J119" s="41">
        <v>0</v>
      </c>
      <c r="K119" s="42">
        <f t="shared" si="22"/>
        <v>552368.68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328119.96</v>
      </c>
      <c r="I120" s="41">
        <v>0</v>
      </c>
      <c r="J120" s="41">
        <v>0</v>
      </c>
      <c r="K120" s="42">
        <f t="shared" si="22"/>
        <v>328119.96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583589.9</v>
      </c>
      <c r="I121" s="41">
        <v>0</v>
      </c>
      <c r="J121" s="41">
        <v>0</v>
      </c>
      <c r="K121" s="42">
        <f t="shared" si="22"/>
        <v>583589.9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316289.42</v>
      </c>
      <c r="J122" s="41">
        <v>0</v>
      </c>
      <c r="K122" s="42">
        <f t="shared" si="22"/>
        <v>316289.42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537966.56</v>
      </c>
      <c r="K123" s="45">
        <f t="shared" si="22"/>
        <v>537966.56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2014-06-25T18:56:00Z</dcterms:modified>
  <cp:category/>
  <cp:version/>
  <cp:contentType/>
  <cp:contentStatus/>
</cp:coreProperties>
</file>