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<sst xmlns="http://schemas.openxmlformats.org/spreadsheetml/2006/main" count="127" uniqueCount="127">
  <si>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</si>
  <si>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</si>
  <si>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</si>
  <si>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</si>
  <si>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</si>
  <si>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</si>
  <si>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</si>
  <si>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</si>
  <si>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</si>
  <si>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</si>
  <si>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</si>
  <si>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</si>
  <si>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</si>
  <si>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</si>
  <si>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</si>
  <si>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</si>
  <si>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</si>
  <si>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</si>
  <si>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</si>
  <si>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</si>
  <si>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</si>
  <si>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</si>
  <si>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</si>
  <si>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</si>
  <si>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</si>
  <si>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</si>
  <si>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</si>
  <si>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</si>
  <si>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</si>
  <si>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</si>
  <si>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</si>
  <si>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</si>
  <si>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</si>
  <si>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</si>
  <si>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</si>
  <si>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</si>
  <si>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</si>
  <si>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</si>
  <si>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</si>
  <si>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</si>
  <si>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</si>
  <si>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</si>
  <si>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</si>
  <si>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</si>
  <si>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</si>
  <si>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</si>
  <si>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</si>
  <si>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</si>
  <si>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</si>
  <si>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</si>
  <si>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</si>
  <si>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</si>
  <si>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</si>
  <si>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</si>
  <si>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</si>
  <si>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</si>
  <si>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</si>
  <si>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</si>
  <si>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</si>
  <si>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</si>
  <si>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</si>
  <si>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</si>
  <si>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</si>
  <si>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</si>
  <si>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</si>
  <si>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</si>
  <si>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</si>
  <si>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</si>
  <si>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</si>
  <si>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</si>
  <si>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</si>
  <si>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</si>
  <si>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</si>
  <si>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</si>
  <si>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</si>
  <si>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</si>
  <si>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</si>
  <si>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</si>
  <si>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</si>
  <si>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</si>
  <si>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</si>
  <si>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</si>
  <si>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</si>
  <si>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</si>
  <si>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</si>
  <si>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</si>
  <si>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</si>
  <si>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</si>
  <si>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</si>
  <si>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</si>
  <si>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</si>
  <si>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</si>
  <si>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</si>
  <si>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</si>
  <si>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</si>
  <si>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</si>
  <si>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</si>
  <si>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</si>
  <si>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</si>
  <si>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</si>
  <si>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</si>
  <si>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</si>
  <si>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</si>
  <si>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</si>
  <si>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</si>
  <si>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</si>
  <si>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</si>
  <si>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</si>
  <si>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</si>
  <si>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</si>
  <si>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</si>
  <si>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</si>
  <si>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</si>
  <si>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</si>
  <si>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</si>
  <si>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</si>
  <si>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</si>
  <si>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</si>
  <si>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</si>
  <si>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</si>
  <si>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</si>
  <si>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</si>
  <si>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</si>
  <si>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 xml:space="preserve">6.4. Revisão de Remuneração pelo Serviço Atende </t>
  </si>
  <si>
    <t>7.2. Pelo Serviço Atende (5.2 + 6.4 )</t>
  </si>
  <si>
    <t>7.2.2 Ajuste para o dia seguinte</t>
  </si>
  <si>
    <t>OPERAÇÃO 16/06/14 - VENCIMENTO 24/06/14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</si>
</sst>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&quot;Sim&quot;;&quot;Sim&quot;;&quot;Não&quot;"/>
    <numFmt numFmtId="177" formatCode="&quot;Verdadeiro&quot;;&quot;Verdadeiro&quot;;&quot;Falso&quot;"/>
    <numFmt numFmtId="178" formatCode="&quot;Ativar&quot;;&quot;Ativar&quot;;&quot;Desativar&quot;"/>
    <numFmt numFmtId="179" formatCode="[$€-2]\ #,##0.00_);[Red]\([$€-2]\ #,##0.00\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b/>
      <sz val="8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  <font>
      <b/>
      <sz val="8"/>
      <color rgb="FF80808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43" fontId="33" fillId="0" borderId="4" xfId="53" applyFont="1" applyFill="1" applyBorder="1" applyAlignment="1">
      <alignment vertical="center"/>
    </xf>
    <xf numFmtId="43" fontId="33" fillId="0" borderId="4" xfId="46" applyNumberFormat="1" applyFont="1" applyFill="1" applyBorder="1" applyAlignment="1">
      <alignment horizontal="center" vertical="center"/>
    </xf>
    <xf numFmtId="43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170" fontId="33" fillId="34" borderId="4" xfId="46" applyFont="1" applyFill="1" applyBorder="1" applyAlignment="1">
      <alignment horizontal="center" vertical="center"/>
    </xf>
    <xf numFmtId="170" fontId="33" fillId="0" borderId="4" xfId="46" applyFont="1" applyFill="1" applyBorder="1" applyAlignment="1">
      <alignment horizontal="center" vertical="center"/>
    </xf>
    <xf numFmtId="170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43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170" fontId="33" fillId="0" borderId="4" xfId="46" applyFont="1" applyFill="1" applyBorder="1" applyAlignment="1">
      <alignment vertical="center"/>
    </xf>
    <xf numFmtId="0" fontId="33" fillId="0" borderId="15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left" vertical="center" indent="2"/>
    </xf>
    <xf numFmtId="43" fontId="44" fillId="0" borderId="0" xfId="46" applyNumberFormat="1" applyFont="1" applyBorder="1" applyAlignment="1">
      <alignment vertical="center"/>
    </xf>
    <xf numFmtId="43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3" fillId="0" borderId="14" xfId="46" applyNumberFormat="1" applyFont="1" applyFill="1" applyBorder="1" applyAlignment="1">
      <alignment horizontal="center" vertical="center"/>
    </xf>
    <xf numFmtId="0" fontId="33" fillId="0" borderId="0" xfId="0" applyFont="1" applyAlignment="1" quotePrefix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  <xf numFmtId="4" fontId="46" fillId="0" borderId="0" xfId="0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6.50390625" style="1" customWidth="1"/>
    <col min="14" max="16384" width="9.00390625" style="1" customWidth="1"/>
  </cols>
  <sheetData>
    <row r="1" spans="1:11" ht="21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126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3" t="s">
        <v>15</v>
      </c>
      <c r="B4" s="65" t="s">
        <v>114</v>
      </c>
      <c r="C4" s="66"/>
      <c r="D4" s="66"/>
      <c r="E4" s="66"/>
      <c r="F4" s="66"/>
      <c r="G4" s="66"/>
      <c r="H4" s="66"/>
      <c r="I4" s="66"/>
      <c r="J4" s="67"/>
      <c r="K4" s="64" t="s">
        <v>16</v>
      </c>
    </row>
    <row r="5" spans="1:11" ht="38.25">
      <c r="A5" s="6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8" t="s">
        <v>113</v>
      </c>
      <c r="J5" s="68" t="s">
        <v>112</v>
      </c>
      <c r="K5" s="63"/>
    </row>
    <row r="6" spans="1:11" ht="18.75" customHeight="1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9"/>
      <c r="J6" s="69"/>
      <c r="K6" s="63"/>
    </row>
    <row r="7" spans="1:12" ht="17.25" customHeight="1">
      <c r="A7" s="8" t="s">
        <v>30</v>
      </c>
      <c r="B7" s="9">
        <f aca="true" t="shared" si="0" ref="B7:K7">+B8+B20+B24+B27</f>
        <v>557032</v>
      </c>
      <c r="C7" s="9">
        <f t="shared" si="0"/>
        <v>746049</v>
      </c>
      <c r="D7" s="9">
        <f t="shared" si="0"/>
        <v>771005</v>
      </c>
      <c r="E7" s="9">
        <f t="shared" si="0"/>
        <v>529056</v>
      </c>
      <c r="F7" s="9">
        <f t="shared" si="0"/>
        <v>735936</v>
      </c>
      <c r="G7" s="9">
        <f t="shared" si="0"/>
        <v>1159264</v>
      </c>
      <c r="H7" s="9">
        <f t="shared" si="0"/>
        <v>535785</v>
      </c>
      <c r="I7" s="9">
        <f t="shared" si="0"/>
        <v>121646</v>
      </c>
      <c r="J7" s="9">
        <f t="shared" si="0"/>
        <v>284281</v>
      </c>
      <c r="K7" s="9">
        <f t="shared" si="0"/>
        <v>5440054</v>
      </c>
      <c r="L7" s="53"/>
    </row>
    <row r="8" spans="1:11" ht="17.25" customHeight="1">
      <c r="A8" s="10" t="s">
        <v>121</v>
      </c>
      <c r="B8" s="11">
        <f>B9+B12+B16</f>
        <v>330559</v>
      </c>
      <c r="C8" s="11">
        <f aca="true" t="shared" si="1" ref="C8:J8">C9+C12+C16</f>
        <v>446901</v>
      </c>
      <c r="D8" s="11">
        <f t="shared" si="1"/>
        <v>434090</v>
      </c>
      <c r="E8" s="11">
        <f t="shared" si="1"/>
        <v>309985</v>
      </c>
      <c r="F8" s="11">
        <f t="shared" si="1"/>
        <v>409606</v>
      </c>
      <c r="G8" s="11">
        <f t="shared" si="1"/>
        <v>626188</v>
      </c>
      <c r="H8" s="11">
        <f t="shared" si="1"/>
        <v>327948</v>
      </c>
      <c r="I8" s="11">
        <f t="shared" si="1"/>
        <v>64659</v>
      </c>
      <c r="J8" s="11">
        <f t="shared" si="1"/>
        <v>158463</v>
      </c>
      <c r="K8" s="11">
        <f>SUM(B8:J8)</f>
        <v>3108399</v>
      </c>
    </row>
    <row r="9" spans="1:11" ht="17.25" customHeight="1">
      <c r="A9" s="15" t="s">
        <v>17</v>
      </c>
      <c r="B9" s="13">
        <f>+B10+B11</f>
        <v>48898</v>
      </c>
      <c r="C9" s="13">
        <f aca="true" t="shared" si="2" ref="C9:J9">+C10+C11</f>
        <v>68335</v>
      </c>
      <c r="D9" s="13">
        <f t="shared" si="2"/>
        <v>61177</v>
      </c>
      <c r="E9" s="13">
        <f t="shared" si="2"/>
        <v>43939</v>
      </c>
      <c r="F9" s="13">
        <f t="shared" si="2"/>
        <v>52573</v>
      </c>
      <c r="G9" s="13">
        <f t="shared" si="2"/>
        <v>63794</v>
      </c>
      <c r="H9" s="13">
        <f t="shared" si="2"/>
        <v>58434</v>
      </c>
      <c r="I9" s="13">
        <f t="shared" si="2"/>
        <v>11429</v>
      </c>
      <c r="J9" s="13">
        <f t="shared" si="2"/>
        <v>20447</v>
      </c>
      <c r="K9" s="11">
        <f>SUM(B9:J9)</f>
        <v>429026</v>
      </c>
    </row>
    <row r="10" spans="1:11" ht="17.25" customHeight="1">
      <c r="A10" s="30" t="s">
        <v>18</v>
      </c>
      <c r="B10" s="13">
        <v>48898</v>
      </c>
      <c r="C10" s="13">
        <v>68335</v>
      </c>
      <c r="D10" s="13">
        <v>61177</v>
      </c>
      <c r="E10" s="13">
        <v>43939</v>
      </c>
      <c r="F10" s="13">
        <v>52573</v>
      </c>
      <c r="G10" s="13">
        <v>63794</v>
      </c>
      <c r="H10" s="13">
        <v>58434</v>
      </c>
      <c r="I10" s="13">
        <v>11429</v>
      </c>
      <c r="J10" s="13">
        <v>20447</v>
      </c>
      <c r="K10" s="11">
        <f>SUM(B10:J10)</f>
        <v>429026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274187</v>
      </c>
      <c r="C12" s="17">
        <f t="shared" si="3"/>
        <v>368305</v>
      </c>
      <c r="D12" s="17">
        <f t="shared" si="3"/>
        <v>363769</v>
      </c>
      <c r="E12" s="17">
        <f t="shared" si="3"/>
        <v>259572</v>
      </c>
      <c r="F12" s="17">
        <f t="shared" si="3"/>
        <v>347920</v>
      </c>
      <c r="G12" s="17">
        <f t="shared" si="3"/>
        <v>548087</v>
      </c>
      <c r="H12" s="17">
        <f t="shared" si="3"/>
        <v>262460</v>
      </c>
      <c r="I12" s="17">
        <f t="shared" si="3"/>
        <v>51450</v>
      </c>
      <c r="J12" s="17">
        <f t="shared" si="3"/>
        <v>134688</v>
      </c>
      <c r="K12" s="11">
        <f aca="true" t="shared" si="4" ref="K12:K27">SUM(B12:J12)</f>
        <v>2610438</v>
      </c>
    </row>
    <row r="13" spans="1:13" ht="17.25" customHeight="1">
      <c r="A13" s="14" t="s">
        <v>20</v>
      </c>
      <c r="B13" s="13">
        <v>120912</v>
      </c>
      <c r="C13" s="13">
        <v>172871</v>
      </c>
      <c r="D13" s="13">
        <v>176561</v>
      </c>
      <c r="E13" s="13">
        <v>123876</v>
      </c>
      <c r="F13" s="13">
        <v>164329</v>
      </c>
      <c r="G13" s="13">
        <v>250262</v>
      </c>
      <c r="H13" s="13">
        <v>115711</v>
      </c>
      <c r="I13" s="13">
        <v>26796</v>
      </c>
      <c r="J13" s="13">
        <v>65244</v>
      </c>
      <c r="K13" s="11">
        <f t="shared" si="4"/>
        <v>1216562</v>
      </c>
      <c r="L13" s="53"/>
      <c r="M13" s="54"/>
    </row>
    <row r="14" spans="1:12" ht="17.25" customHeight="1">
      <c r="A14" s="14" t="s">
        <v>21</v>
      </c>
      <c r="B14" s="13">
        <v>127159</v>
      </c>
      <c r="C14" s="13">
        <v>158300</v>
      </c>
      <c r="D14" s="13">
        <v>151969</v>
      </c>
      <c r="E14" s="13">
        <v>112562</v>
      </c>
      <c r="F14" s="13">
        <v>152196</v>
      </c>
      <c r="G14" s="13">
        <v>255584</v>
      </c>
      <c r="H14" s="13">
        <v>121259</v>
      </c>
      <c r="I14" s="13">
        <v>19378</v>
      </c>
      <c r="J14" s="13">
        <v>56785</v>
      </c>
      <c r="K14" s="11">
        <f t="shared" si="4"/>
        <v>1155192</v>
      </c>
      <c r="L14" s="53"/>
    </row>
    <row r="15" spans="1:11" ht="17.25" customHeight="1">
      <c r="A15" s="14" t="s">
        <v>22</v>
      </c>
      <c r="B15" s="13">
        <v>26116</v>
      </c>
      <c r="C15" s="13">
        <v>37134</v>
      </c>
      <c r="D15" s="13">
        <v>35239</v>
      </c>
      <c r="E15" s="13">
        <v>23134</v>
      </c>
      <c r="F15" s="13">
        <v>31395</v>
      </c>
      <c r="G15" s="13">
        <v>42241</v>
      </c>
      <c r="H15" s="13">
        <v>25490</v>
      </c>
      <c r="I15" s="13">
        <v>5276</v>
      </c>
      <c r="J15" s="13">
        <v>12659</v>
      </c>
      <c r="K15" s="11">
        <f t="shared" si="4"/>
        <v>238684</v>
      </c>
    </row>
    <row r="16" spans="1:11" ht="17.25" customHeight="1">
      <c r="A16" s="15" t="s">
        <v>117</v>
      </c>
      <c r="B16" s="13">
        <f>B17+B18+B19</f>
        <v>7474</v>
      </c>
      <c r="C16" s="13">
        <f aca="true" t="shared" si="5" ref="C16:J16">C17+C18+C19</f>
        <v>10261</v>
      </c>
      <c r="D16" s="13">
        <f t="shared" si="5"/>
        <v>9144</v>
      </c>
      <c r="E16" s="13">
        <f t="shared" si="5"/>
        <v>6474</v>
      </c>
      <c r="F16" s="13">
        <f t="shared" si="5"/>
        <v>9113</v>
      </c>
      <c r="G16" s="13">
        <f t="shared" si="5"/>
        <v>14307</v>
      </c>
      <c r="H16" s="13">
        <f t="shared" si="5"/>
        <v>7054</v>
      </c>
      <c r="I16" s="13">
        <f t="shared" si="5"/>
        <v>1780</v>
      </c>
      <c r="J16" s="13">
        <f t="shared" si="5"/>
        <v>3328</v>
      </c>
      <c r="K16" s="11">
        <f t="shared" si="4"/>
        <v>68935</v>
      </c>
    </row>
    <row r="17" spans="1:11" ht="17.25" customHeight="1">
      <c r="A17" s="14" t="s">
        <v>118</v>
      </c>
      <c r="B17" s="13">
        <v>3173</v>
      </c>
      <c r="C17" s="13">
        <v>4494</v>
      </c>
      <c r="D17" s="13">
        <v>4033</v>
      </c>
      <c r="E17" s="13">
        <v>3012</v>
      </c>
      <c r="F17" s="13">
        <v>4152</v>
      </c>
      <c r="G17" s="13">
        <v>6758</v>
      </c>
      <c r="H17" s="13">
        <v>3356</v>
      </c>
      <c r="I17" s="13">
        <v>817</v>
      </c>
      <c r="J17" s="13">
        <v>1455</v>
      </c>
      <c r="K17" s="11">
        <f t="shared" si="4"/>
        <v>31250</v>
      </c>
    </row>
    <row r="18" spans="1:11" ht="17.25" customHeight="1">
      <c r="A18" s="14" t="s">
        <v>119</v>
      </c>
      <c r="B18" s="13">
        <v>199</v>
      </c>
      <c r="C18" s="13">
        <v>272</v>
      </c>
      <c r="D18" s="13">
        <v>298</v>
      </c>
      <c r="E18" s="13">
        <v>252</v>
      </c>
      <c r="F18" s="13">
        <v>288</v>
      </c>
      <c r="G18" s="13">
        <v>583</v>
      </c>
      <c r="H18" s="13">
        <v>256</v>
      </c>
      <c r="I18" s="13">
        <v>67</v>
      </c>
      <c r="J18" s="13">
        <v>102</v>
      </c>
      <c r="K18" s="11">
        <f t="shared" si="4"/>
        <v>2317</v>
      </c>
    </row>
    <row r="19" spans="1:11" ht="17.25" customHeight="1">
      <c r="A19" s="14" t="s">
        <v>120</v>
      </c>
      <c r="B19" s="13">
        <v>4102</v>
      </c>
      <c r="C19" s="13">
        <v>5495</v>
      </c>
      <c r="D19" s="13">
        <v>4813</v>
      </c>
      <c r="E19" s="13">
        <v>3210</v>
      </c>
      <c r="F19" s="13">
        <v>4673</v>
      </c>
      <c r="G19" s="13">
        <v>6966</v>
      </c>
      <c r="H19" s="13">
        <v>3442</v>
      </c>
      <c r="I19" s="13">
        <v>896</v>
      </c>
      <c r="J19" s="13">
        <v>1771</v>
      </c>
      <c r="K19" s="11">
        <f t="shared" si="4"/>
        <v>35368</v>
      </c>
    </row>
    <row r="20" spans="1:11" ht="17.25" customHeight="1">
      <c r="A20" s="16" t="s">
        <v>23</v>
      </c>
      <c r="B20" s="11">
        <f>+B21+B22+B23</f>
        <v>181327</v>
      </c>
      <c r="C20" s="11">
        <f aca="true" t="shared" si="6" ref="C20:J20">+C21+C22+C23</f>
        <v>225213</v>
      </c>
      <c r="D20" s="11">
        <f t="shared" si="6"/>
        <v>250107</v>
      </c>
      <c r="E20" s="11">
        <f t="shared" si="6"/>
        <v>165308</v>
      </c>
      <c r="F20" s="11">
        <f t="shared" si="6"/>
        <v>260415</v>
      </c>
      <c r="G20" s="11">
        <f t="shared" si="6"/>
        <v>456556</v>
      </c>
      <c r="H20" s="11">
        <f t="shared" si="6"/>
        <v>163159</v>
      </c>
      <c r="I20" s="11">
        <f t="shared" si="6"/>
        <v>40487</v>
      </c>
      <c r="J20" s="11">
        <f t="shared" si="6"/>
        <v>89236</v>
      </c>
      <c r="K20" s="11">
        <f t="shared" si="4"/>
        <v>1831808</v>
      </c>
    </row>
    <row r="21" spans="1:12" ht="17.25" customHeight="1">
      <c r="A21" s="12" t="s">
        <v>24</v>
      </c>
      <c r="B21" s="13">
        <v>89934</v>
      </c>
      <c r="C21" s="13">
        <v>122381</v>
      </c>
      <c r="D21" s="13">
        <v>138716</v>
      </c>
      <c r="E21" s="13">
        <v>90723</v>
      </c>
      <c r="F21" s="13">
        <v>139860</v>
      </c>
      <c r="G21" s="13">
        <v>231077</v>
      </c>
      <c r="H21" s="13">
        <v>87970</v>
      </c>
      <c r="I21" s="13">
        <v>23567</v>
      </c>
      <c r="J21" s="13">
        <v>47845</v>
      </c>
      <c r="K21" s="11">
        <f t="shared" si="4"/>
        <v>972073</v>
      </c>
      <c r="L21" s="53"/>
    </row>
    <row r="22" spans="1:12" ht="17.25" customHeight="1">
      <c r="A22" s="12" t="s">
        <v>25</v>
      </c>
      <c r="B22" s="13">
        <v>75629</v>
      </c>
      <c r="C22" s="13">
        <v>83226</v>
      </c>
      <c r="D22" s="13">
        <v>90379</v>
      </c>
      <c r="E22" s="13">
        <v>62639</v>
      </c>
      <c r="F22" s="13">
        <v>100110</v>
      </c>
      <c r="G22" s="13">
        <v>193660</v>
      </c>
      <c r="H22" s="13">
        <v>62159</v>
      </c>
      <c r="I22" s="13">
        <v>13499</v>
      </c>
      <c r="J22" s="13">
        <v>33553</v>
      </c>
      <c r="K22" s="11">
        <f t="shared" si="4"/>
        <v>714854</v>
      </c>
      <c r="L22" s="53"/>
    </row>
    <row r="23" spans="1:11" ht="17.25" customHeight="1">
      <c r="A23" s="12" t="s">
        <v>26</v>
      </c>
      <c r="B23" s="13">
        <v>15764</v>
      </c>
      <c r="C23" s="13">
        <v>19606</v>
      </c>
      <c r="D23" s="13">
        <v>21012</v>
      </c>
      <c r="E23" s="13">
        <v>11946</v>
      </c>
      <c r="F23" s="13">
        <v>20445</v>
      </c>
      <c r="G23" s="13">
        <v>31819</v>
      </c>
      <c r="H23" s="13">
        <v>13030</v>
      </c>
      <c r="I23" s="13">
        <v>3421</v>
      </c>
      <c r="J23" s="13">
        <v>7838</v>
      </c>
      <c r="K23" s="11">
        <f t="shared" si="4"/>
        <v>144881</v>
      </c>
    </row>
    <row r="24" spans="1:11" ht="17.25" customHeight="1">
      <c r="A24" s="16" t="s">
        <v>27</v>
      </c>
      <c r="B24" s="13">
        <v>45146</v>
      </c>
      <c r="C24" s="13">
        <v>73935</v>
      </c>
      <c r="D24" s="13">
        <v>86808</v>
      </c>
      <c r="E24" s="13">
        <v>53763</v>
      </c>
      <c r="F24" s="13">
        <v>65915</v>
      </c>
      <c r="G24" s="13">
        <v>76520</v>
      </c>
      <c r="H24" s="13">
        <v>37333</v>
      </c>
      <c r="I24" s="13">
        <v>16500</v>
      </c>
      <c r="J24" s="13">
        <v>36582</v>
      </c>
      <c r="K24" s="11">
        <f t="shared" si="4"/>
        <v>492502</v>
      </c>
    </row>
    <row r="25" spans="1:12" ht="17.25" customHeight="1">
      <c r="A25" s="12" t="s">
        <v>28</v>
      </c>
      <c r="B25" s="13">
        <v>28893</v>
      </c>
      <c r="C25" s="13">
        <v>47318</v>
      </c>
      <c r="D25" s="13">
        <v>55557</v>
      </c>
      <c r="E25" s="13">
        <v>34408</v>
      </c>
      <c r="F25" s="13">
        <v>42186</v>
      </c>
      <c r="G25" s="13">
        <v>48973</v>
      </c>
      <c r="H25" s="13">
        <v>23893</v>
      </c>
      <c r="I25" s="13">
        <v>10560</v>
      </c>
      <c r="J25" s="13">
        <v>23412</v>
      </c>
      <c r="K25" s="11">
        <f t="shared" si="4"/>
        <v>315200</v>
      </c>
      <c r="L25" s="53"/>
    </row>
    <row r="26" spans="1:12" ht="17.25" customHeight="1">
      <c r="A26" s="12" t="s">
        <v>29</v>
      </c>
      <c r="B26" s="13">
        <v>16253</v>
      </c>
      <c r="C26" s="13">
        <v>26617</v>
      </c>
      <c r="D26" s="13">
        <v>31251</v>
      </c>
      <c r="E26" s="13">
        <v>19355</v>
      </c>
      <c r="F26" s="13">
        <v>23729</v>
      </c>
      <c r="G26" s="13">
        <v>27547</v>
      </c>
      <c r="H26" s="13">
        <v>13440</v>
      </c>
      <c r="I26" s="13">
        <v>5940</v>
      </c>
      <c r="J26" s="13">
        <v>13170</v>
      </c>
      <c r="K26" s="11">
        <f t="shared" si="4"/>
        <v>177302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7345</v>
      </c>
      <c r="I27" s="11">
        <v>0</v>
      </c>
      <c r="J27" s="11">
        <v>0</v>
      </c>
      <c r="K27" s="11">
        <f t="shared" si="4"/>
        <v>7345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2.3844</v>
      </c>
      <c r="C29" s="33">
        <f aca="true" t="shared" si="7" ref="C29:J29">SUM(C30:C33)</f>
        <v>2.719632</v>
      </c>
      <c r="D29" s="33">
        <f t="shared" si="7"/>
        <v>3.0897</v>
      </c>
      <c r="E29" s="33">
        <f t="shared" si="7"/>
        <v>2.604</v>
      </c>
      <c r="F29" s="33">
        <f t="shared" si="7"/>
        <v>2.528</v>
      </c>
      <c r="G29" s="33">
        <f t="shared" si="7"/>
        <v>2.1747</v>
      </c>
      <c r="H29" s="33">
        <f t="shared" si="7"/>
        <v>2.4935</v>
      </c>
      <c r="I29" s="33">
        <f t="shared" si="7"/>
        <v>4.4263</v>
      </c>
      <c r="J29" s="33">
        <f t="shared" si="7"/>
        <v>2.6245</v>
      </c>
      <c r="K29" s="19">
        <v>0</v>
      </c>
    </row>
    <row r="30" spans="1:11" ht="17.25" customHeight="1">
      <c r="A30" s="16" t="s">
        <v>34</v>
      </c>
      <c r="B30" s="33">
        <v>2.3844</v>
      </c>
      <c r="C30" s="33">
        <v>2.7136</v>
      </c>
      <c r="D30" s="33">
        <v>3.0897</v>
      </c>
      <c r="E30" s="33">
        <v>2.604</v>
      </c>
      <c r="F30" s="33">
        <v>2.528</v>
      </c>
      <c r="G30" s="33">
        <v>2.1747</v>
      </c>
      <c r="H30" s="33">
        <v>2.4935</v>
      </c>
      <c r="I30" s="33">
        <v>4.4263</v>
      </c>
      <c r="J30" s="33">
        <v>2.6245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0.006032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10048.92</v>
      </c>
      <c r="I35" s="19">
        <v>0</v>
      </c>
      <c r="J35" s="19">
        <v>0</v>
      </c>
      <c r="K35" s="23">
        <f>SUM(B35:J35)</f>
        <v>10048.92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47272.74</v>
      </c>
      <c r="I36" s="19">
        <v>0</v>
      </c>
      <c r="J36" s="19">
        <v>0</v>
      </c>
      <c r="K36" s="23">
        <f>SUM(B36:J36)</f>
        <v>47272.74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aca="true" t="shared" si="8" ref="K39:K44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1345230.84</v>
      </c>
      <c r="C47" s="22">
        <f aca="true" t="shared" si="9" ref="C47:H47">+C48+C56</f>
        <v>2051696.58</v>
      </c>
      <c r="D47" s="22">
        <f t="shared" si="9"/>
        <v>2405152.35</v>
      </c>
      <c r="E47" s="22">
        <f t="shared" si="9"/>
        <v>1399097.1700000002</v>
      </c>
      <c r="F47" s="22">
        <f t="shared" si="9"/>
        <v>1881284.43</v>
      </c>
      <c r="G47" s="22">
        <f t="shared" si="9"/>
        <v>2549439.54</v>
      </c>
      <c r="H47" s="22">
        <f t="shared" si="9"/>
        <v>1363602.44</v>
      </c>
      <c r="I47" s="22">
        <f>+I48+I56</f>
        <v>538441.69</v>
      </c>
      <c r="J47" s="22">
        <f>+J48+J56</f>
        <v>759215.52</v>
      </c>
      <c r="K47" s="22">
        <f>SUM(B47:J47)</f>
        <v>14293160.559999999</v>
      </c>
    </row>
    <row r="48" spans="1:11" ht="17.25" customHeight="1">
      <c r="A48" s="16" t="s">
        <v>48</v>
      </c>
      <c r="B48" s="23">
        <f>SUM(B49:B55)</f>
        <v>1328187.1</v>
      </c>
      <c r="C48" s="23">
        <f aca="true" t="shared" si="10" ref="C48:H48">SUM(C49:C55)</f>
        <v>2028978.74</v>
      </c>
      <c r="D48" s="23">
        <f t="shared" si="10"/>
        <v>2382174.15</v>
      </c>
      <c r="E48" s="23">
        <f t="shared" si="10"/>
        <v>1377661.82</v>
      </c>
      <c r="F48" s="23">
        <f t="shared" si="10"/>
        <v>1860446.21</v>
      </c>
      <c r="G48" s="23">
        <f t="shared" si="10"/>
        <v>2521051.42</v>
      </c>
      <c r="H48" s="23">
        <f t="shared" si="10"/>
        <v>1346028.8199999998</v>
      </c>
      <c r="I48" s="23">
        <f>SUM(I49:I55)</f>
        <v>538441.69</v>
      </c>
      <c r="J48" s="23">
        <f>SUM(J49:J55)</f>
        <v>746095.48</v>
      </c>
      <c r="K48" s="23">
        <f aca="true" t="shared" si="11" ref="K48:K56">SUM(B48:J48)</f>
        <v>14129065.43</v>
      </c>
    </row>
    <row r="49" spans="1:11" ht="17.25" customHeight="1">
      <c r="A49" s="35" t="s">
        <v>49</v>
      </c>
      <c r="B49" s="23">
        <f aca="true" t="shared" si="12" ref="B49:H49">ROUND(B30*B7,2)</f>
        <v>1328187.1</v>
      </c>
      <c r="C49" s="23">
        <f t="shared" si="12"/>
        <v>2024478.57</v>
      </c>
      <c r="D49" s="23">
        <f t="shared" si="12"/>
        <v>2382174.15</v>
      </c>
      <c r="E49" s="23">
        <f t="shared" si="12"/>
        <v>1377661.82</v>
      </c>
      <c r="F49" s="23">
        <f t="shared" si="12"/>
        <v>1860446.21</v>
      </c>
      <c r="G49" s="23">
        <f t="shared" si="12"/>
        <v>2521051.42</v>
      </c>
      <c r="H49" s="23">
        <f t="shared" si="12"/>
        <v>1335979.9</v>
      </c>
      <c r="I49" s="23">
        <f>ROUND(I30*I7,2)</f>
        <v>538441.69</v>
      </c>
      <c r="J49" s="23">
        <f>ROUND(J30*J7,2)</f>
        <v>746095.48</v>
      </c>
      <c r="K49" s="23">
        <f t="shared" si="11"/>
        <v>14114516.340000002</v>
      </c>
    </row>
    <row r="50" spans="1:11" ht="17.25" customHeight="1">
      <c r="A50" s="35" t="s">
        <v>50</v>
      </c>
      <c r="B50" s="19">
        <v>0</v>
      </c>
      <c r="C50" s="23">
        <f>ROUND(C31*C7,2)</f>
        <v>4500.17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4500.17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10048.92</v>
      </c>
      <c r="I53" s="32">
        <f>+I35</f>
        <v>0</v>
      </c>
      <c r="J53" s="32">
        <f>+J35</f>
        <v>0</v>
      </c>
      <c r="K53" s="23">
        <f t="shared" si="11"/>
        <v>10048.92</v>
      </c>
    </row>
    <row r="54" spans="1:13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  <c r="M54" s="70"/>
    </row>
    <row r="55" spans="1:13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  <c r="M55" s="58"/>
    </row>
    <row r="56" spans="1:13" ht="17.25" customHeight="1">
      <c r="A56" s="16" t="s">
        <v>56</v>
      </c>
      <c r="B56" s="37">
        <v>17043.74</v>
      </c>
      <c r="C56" s="37">
        <v>22717.84</v>
      </c>
      <c r="D56" s="37">
        <v>22978.2</v>
      </c>
      <c r="E56" s="37">
        <v>21435.35</v>
      </c>
      <c r="F56" s="37">
        <v>20838.22</v>
      </c>
      <c r="G56" s="37">
        <v>28388.12</v>
      </c>
      <c r="H56" s="37">
        <v>17573.62</v>
      </c>
      <c r="I56" s="19">
        <v>0</v>
      </c>
      <c r="J56" s="37">
        <v>13120.04</v>
      </c>
      <c r="K56" s="37">
        <f t="shared" si="11"/>
        <v>164095.13</v>
      </c>
      <c r="M56" s="58"/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aca="true" t="shared" si="13" ref="B60:J60">+B61+B68+B94+B95</f>
        <v>-161579.7</v>
      </c>
      <c r="C60" s="36">
        <f t="shared" si="13"/>
        <v>-226807.91999999998</v>
      </c>
      <c r="D60" s="36">
        <f t="shared" si="13"/>
        <v>-205087.59</v>
      </c>
      <c r="E60" s="36">
        <f t="shared" si="13"/>
        <v>-158667.71</v>
      </c>
      <c r="F60" s="36">
        <f t="shared" si="13"/>
        <v>-177798.4</v>
      </c>
      <c r="G60" s="36">
        <f t="shared" si="13"/>
        <v>-221405.72</v>
      </c>
      <c r="H60" s="36">
        <f t="shared" si="13"/>
        <v>-189990.83</v>
      </c>
      <c r="I60" s="36">
        <f t="shared" si="13"/>
        <v>-78285.3</v>
      </c>
      <c r="J60" s="36">
        <f t="shared" si="13"/>
        <v>-85576.58</v>
      </c>
      <c r="K60" s="36">
        <f>SUM(B60:J60)</f>
        <v>-1505199.7500000002</v>
      </c>
    </row>
    <row r="61" spans="1:11" ht="18.75" customHeight="1">
      <c r="A61" s="16" t="s">
        <v>82</v>
      </c>
      <c r="B61" s="36">
        <f aca="true" t="shared" si="14" ref="B61:J61">B62+B63+B64+B65+B66+B67</f>
        <v>-146694</v>
      </c>
      <c r="C61" s="36">
        <f t="shared" si="14"/>
        <v>-205005</v>
      </c>
      <c r="D61" s="36">
        <f t="shared" si="14"/>
        <v>-183531</v>
      </c>
      <c r="E61" s="36">
        <f t="shared" si="14"/>
        <v>-131817</v>
      </c>
      <c r="F61" s="36">
        <f t="shared" si="14"/>
        <v>-157719</v>
      </c>
      <c r="G61" s="36">
        <f t="shared" si="14"/>
        <v>-191382</v>
      </c>
      <c r="H61" s="36">
        <f t="shared" si="14"/>
        <v>-175302</v>
      </c>
      <c r="I61" s="36">
        <f t="shared" si="14"/>
        <v>-34287</v>
      </c>
      <c r="J61" s="36">
        <f t="shared" si="14"/>
        <v>-61341</v>
      </c>
      <c r="K61" s="36">
        <f aca="true" t="shared" si="15" ref="K61:K92">SUM(B61:J61)</f>
        <v>-1287078</v>
      </c>
    </row>
    <row r="62" spans="1:11" ht="18.75" customHeight="1">
      <c r="A62" s="12" t="s">
        <v>83</v>
      </c>
      <c r="B62" s="36">
        <f>-ROUND(B9*$D$3,2)</f>
        <v>-146694</v>
      </c>
      <c r="C62" s="36">
        <f aca="true" t="shared" si="16" ref="C62:J62">-ROUND(C9*$D$3,2)</f>
        <v>-205005</v>
      </c>
      <c r="D62" s="36">
        <f t="shared" si="16"/>
        <v>-183531</v>
      </c>
      <c r="E62" s="36">
        <f t="shared" si="16"/>
        <v>-131817</v>
      </c>
      <c r="F62" s="36">
        <f t="shared" si="16"/>
        <v>-157719</v>
      </c>
      <c r="G62" s="36">
        <f t="shared" si="16"/>
        <v>-191382</v>
      </c>
      <c r="H62" s="36">
        <f t="shared" si="16"/>
        <v>-175302</v>
      </c>
      <c r="I62" s="36">
        <f t="shared" si="16"/>
        <v>-34287</v>
      </c>
      <c r="J62" s="36">
        <f t="shared" si="16"/>
        <v>-61341</v>
      </c>
      <c r="K62" s="36">
        <f t="shared" si="15"/>
        <v>-1287078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122</v>
      </c>
      <c r="B64" s="36">
        <v>0</v>
      </c>
      <c r="C64" s="36">
        <v>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f t="shared" si="15"/>
        <v>0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48">
        <v>0</v>
      </c>
      <c r="C66" s="48">
        <v>0</v>
      </c>
      <c r="D66" s="48">
        <v>0</v>
      </c>
      <c r="E66" s="48">
        <v>0</v>
      </c>
      <c r="F66" s="48">
        <v>0</v>
      </c>
      <c r="G66" s="48">
        <v>0</v>
      </c>
      <c r="H66" s="19">
        <v>0</v>
      </c>
      <c r="I66" s="19">
        <v>0</v>
      </c>
      <c r="J66" s="19">
        <v>0</v>
      </c>
      <c r="K66" s="36">
        <f t="shared" si="15"/>
        <v>0</v>
      </c>
    </row>
    <row r="67" spans="1:11" ht="18.75" customHeight="1">
      <c r="A67" s="12" t="s">
        <v>61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87</v>
      </c>
      <c r="B68" s="36">
        <f aca="true" t="shared" si="17" ref="B68:J68">SUM(B69:B92)</f>
        <v>-14885.7</v>
      </c>
      <c r="C68" s="36">
        <f t="shared" si="17"/>
        <v>-21802.92</v>
      </c>
      <c r="D68" s="36">
        <f t="shared" si="17"/>
        <v>-21556.59</v>
      </c>
      <c r="E68" s="36">
        <f t="shared" si="17"/>
        <v>-26850.71</v>
      </c>
      <c r="F68" s="36">
        <f t="shared" si="17"/>
        <v>-20079.4</v>
      </c>
      <c r="G68" s="36">
        <f t="shared" si="17"/>
        <v>-30023.72</v>
      </c>
      <c r="H68" s="36">
        <f t="shared" si="17"/>
        <v>-14688.83</v>
      </c>
      <c r="I68" s="36">
        <f t="shared" si="17"/>
        <v>-43998.3</v>
      </c>
      <c r="J68" s="36">
        <f t="shared" si="17"/>
        <v>-24235.58</v>
      </c>
      <c r="K68" s="36">
        <f t="shared" si="15"/>
        <v>-218121.75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36">
        <v>-912.8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5"/>
        <v>-912.8</v>
      </c>
    </row>
    <row r="70" spans="1:11" ht="18.75" customHeight="1">
      <c r="A70" s="12" t="s">
        <v>63</v>
      </c>
      <c r="B70" s="19">
        <v>0</v>
      </c>
      <c r="C70" s="36">
        <v>-193.67</v>
      </c>
      <c r="D70" s="36">
        <v>-25.18</v>
      </c>
      <c r="E70" s="19">
        <v>0</v>
      </c>
      <c r="F70" s="19">
        <v>0</v>
      </c>
      <c r="G70" s="36">
        <v>-25.18</v>
      </c>
      <c r="H70" s="19">
        <v>0</v>
      </c>
      <c r="I70" s="19">
        <v>0</v>
      </c>
      <c r="J70" s="19">
        <v>0</v>
      </c>
      <c r="K70" s="36">
        <f t="shared" si="15"/>
        <v>-244.03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-1103.33</v>
      </c>
      <c r="E71" s="19">
        <v>0</v>
      </c>
      <c r="F71" s="36">
        <v>-393.33</v>
      </c>
      <c r="G71" s="19">
        <v>0</v>
      </c>
      <c r="H71" s="19">
        <v>0</v>
      </c>
      <c r="I71" s="48">
        <v>-2050.12</v>
      </c>
      <c r="J71" s="19">
        <v>0</v>
      </c>
      <c r="K71" s="36">
        <f t="shared" si="15"/>
        <v>-3546.7799999999997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5"/>
        <v>-30000</v>
      </c>
    </row>
    <row r="73" spans="1:11" ht="18.75" customHeight="1">
      <c r="A73" s="35" t="s">
        <v>66</v>
      </c>
      <c r="B73" s="36">
        <v>-14885.7</v>
      </c>
      <c r="C73" s="36">
        <v>-21609.25</v>
      </c>
      <c r="D73" s="36">
        <v>-20428.08</v>
      </c>
      <c r="E73" s="36">
        <v>-14325.4</v>
      </c>
      <c r="F73" s="36">
        <v>-19686.07</v>
      </c>
      <c r="G73" s="36">
        <v>-29998.54</v>
      </c>
      <c r="H73" s="36">
        <v>-14688.83</v>
      </c>
      <c r="I73" s="36">
        <v>-5163.81</v>
      </c>
      <c r="J73" s="36">
        <v>-10645.62</v>
      </c>
      <c r="K73" s="49">
        <f t="shared" si="15"/>
        <v>-151431.3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49">
        <f t="shared" si="15"/>
        <v>0</v>
      </c>
    </row>
    <row r="75" spans="1:11" ht="18.75" customHeight="1">
      <c r="A75" s="12" t="s">
        <v>68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49">
        <f t="shared" si="15"/>
        <v>0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49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49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49">
        <f t="shared" si="15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49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49">
        <f t="shared" si="15"/>
        <v>0</v>
      </c>
    </row>
    <row r="81" spans="1:11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49">
        <f t="shared" si="15"/>
        <v>0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49">
        <f t="shared" si="15"/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49">
        <f t="shared" si="15"/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49">
        <f t="shared" si="15"/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49">
        <f t="shared" si="15"/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49">
        <f t="shared" si="15"/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49">
        <f t="shared" si="15"/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49">
        <f t="shared" si="15"/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49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49">
        <f t="shared" si="15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49">
        <f t="shared" si="15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-11612.51</v>
      </c>
      <c r="F92" s="19">
        <v>0</v>
      </c>
      <c r="G92" s="19">
        <v>0</v>
      </c>
      <c r="H92" s="19">
        <v>0</v>
      </c>
      <c r="I92" s="49">
        <v>-6784.37</v>
      </c>
      <c r="J92" s="49">
        <v>-13589.96</v>
      </c>
      <c r="K92" s="49">
        <f t="shared" si="15"/>
        <v>-31986.84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9">
        <f aca="true" t="shared" si="18" ref="K94:K100">SUM(B94:J94)</f>
        <v>0</v>
      </c>
      <c r="L94" s="56"/>
    </row>
    <row r="95" spans="1:12" ht="18.75" customHeight="1">
      <c r="A95" s="16" t="s">
        <v>123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49">
        <f t="shared" si="18"/>
        <v>0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2" ht="18.75" customHeight="1">
      <c r="A97" s="16" t="s">
        <v>91</v>
      </c>
      <c r="B97" s="24">
        <f aca="true" t="shared" si="19" ref="B97:H97">+B98+B99</f>
        <v>1183651.1400000001</v>
      </c>
      <c r="C97" s="24">
        <f t="shared" si="19"/>
        <v>1824888.6600000001</v>
      </c>
      <c r="D97" s="24">
        <f t="shared" si="19"/>
        <v>2200064.7600000002</v>
      </c>
      <c r="E97" s="24">
        <f t="shared" si="19"/>
        <v>1240429.4600000002</v>
      </c>
      <c r="F97" s="24">
        <f t="shared" si="19"/>
        <v>1703486.03</v>
      </c>
      <c r="G97" s="24">
        <f t="shared" si="19"/>
        <v>2328033.82</v>
      </c>
      <c r="H97" s="24">
        <f t="shared" si="19"/>
        <v>1173611.6099999999</v>
      </c>
      <c r="I97" s="24">
        <f>+I98+I99</f>
        <v>460156.38999999996</v>
      </c>
      <c r="J97" s="24">
        <f>+J98+J99</f>
        <v>673638.9400000001</v>
      </c>
      <c r="K97" s="49">
        <f t="shared" si="18"/>
        <v>12787960.81</v>
      </c>
      <c r="L97" s="55"/>
    </row>
    <row r="98" spans="1:12" ht="18.75" customHeight="1">
      <c r="A98" s="16" t="s">
        <v>90</v>
      </c>
      <c r="B98" s="24">
        <f aca="true" t="shared" si="20" ref="B98:J98">+B48+B61+B68+B94</f>
        <v>1166607.4000000001</v>
      </c>
      <c r="C98" s="24">
        <f t="shared" si="20"/>
        <v>1802170.82</v>
      </c>
      <c r="D98" s="24">
        <f t="shared" si="20"/>
        <v>2177086.56</v>
      </c>
      <c r="E98" s="24">
        <f t="shared" si="20"/>
        <v>1218994.11</v>
      </c>
      <c r="F98" s="24">
        <f t="shared" si="20"/>
        <v>1682647.81</v>
      </c>
      <c r="G98" s="24">
        <f t="shared" si="20"/>
        <v>2299645.6999999997</v>
      </c>
      <c r="H98" s="24">
        <f t="shared" si="20"/>
        <v>1156037.9899999998</v>
      </c>
      <c r="I98" s="24">
        <f t="shared" si="20"/>
        <v>460156.38999999996</v>
      </c>
      <c r="J98" s="24">
        <f t="shared" si="20"/>
        <v>660518.9</v>
      </c>
      <c r="K98" s="49">
        <f t="shared" si="18"/>
        <v>12623865.680000002</v>
      </c>
      <c r="L98" s="55"/>
    </row>
    <row r="99" spans="1:11" ht="18" customHeight="1">
      <c r="A99" s="16" t="s">
        <v>124</v>
      </c>
      <c r="B99" s="24">
        <f aca="true" t="shared" si="21" ref="B99:J99">IF(+B56+B95+B100&lt;0,0,(B56+B95+B100))</f>
        <v>17043.74</v>
      </c>
      <c r="C99" s="24">
        <f>IF(+C56+C95+C100&lt;0,0,(C56+C95+C100))</f>
        <v>22717.84</v>
      </c>
      <c r="D99" s="24">
        <f t="shared" si="21"/>
        <v>22978.2</v>
      </c>
      <c r="E99" s="24">
        <f t="shared" si="21"/>
        <v>21435.35</v>
      </c>
      <c r="F99" s="24">
        <f t="shared" si="21"/>
        <v>20838.22</v>
      </c>
      <c r="G99" s="24">
        <f t="shared" si="21"/>
        <v>28388.12</v>
      </c>
      <c r="H99" s="24">
        <f t="shared" si="21"/>
        <v>17573.62</v>
      </c>
      <c r="I99" s="19">
        <f t="shared" si="21"/>
        <v>0</v>
      </c>
      <c r="J99" s="24">
        <f t="shared" si="21"/>
        <v>13120.04</v>
      </c>
      <c r="K99" s="49">
        <f t="shared" si="18"/>
        <v>164095.13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49">
        <f t="shared" si="18"/>
        <v>0</v>
      </c>
      <c r="M100" s="58"/>
    </row>
    <row r="101" spans="1:11" ht="18.75" customHeight="1">
      <c r="A101" s="16" t="s">
        <v>125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12787960.82</v>
      </c>
      <c r="L105" s="55"/>
    </row>
    <row r="106" spans="1:11" ht="18.75" customHeight="1">
      <c r="A106" s="26" t="s">
        <v>78</v>
      </c>
      <c r="B106" s="27">
        <v>146083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146083</v>
      </c>
    </row>
    <row r="107" spans="1:11" ht="18.75" customHeight="1">
      <c r="A107" s="26" t="s">
        <v>79</v>
      </c>
      <c r="B107" s="27">
        <v>1037568.14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2" ref="K107:K123">SUM(B107:J107)</f>
        <v>1037568.14</v>
      </c>
    </row>
    <row r="108" spans="1:11" ht="18.75" customHeight="1">
      <c r="A108" s="26" t="s">
        <v>80</v>
      </c>
      <c r="B108" s="41">
        <v>0</v>
      </c>
      <c r="C108" s="27">
        <f>+C97</f>
        <v>1824888.6600000001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1824888.6600000001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2200064.7600000002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2200064.7600000002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1240429.4600000002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1240429.4600000002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258260.97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258260.97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363801.57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363801.57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542832.22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542832.22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538591.27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538591.27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662306.57</v>
      </c>
      <c r="H115" s="41">
        <v>0</v>
      </c>
      <c r="I115" s="41">
        <v>0</v>
      </c>
      <c r="J115" s="41">
        <v>0</v>
      </c>
      <c r="K115" s="42">
        <f t="shared" si="22"/>
        <v>662306.57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54763.24</v>
      </c>
      <c r="H116" s="41">
        <v>0</v>
      </c>
      <c r="I116" s="41">
        <v>0</v>
      </c>
      <c r="J116" s="41">
        <v>0</v>
      </c>
      <c r="K116" s="42">
        <f t="shared" si="22"/>
        <v>54763.24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372730.11</v>
      </c>
      <c r="H117" s="41">
        <v>0</v>
      </c>
      <c r="I117" s="41">
        <v>0</v>
      </c>
      <c r="J117" s="41">
        <v>0</v>
      </c>
      <c r="K117" s="42">
        <f t="shared" si="22"/>
        <v>372730.11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341822.2</v>
      </c>
      <c r="H118" s="41">
        <v>0</v>
      </c>
      <c r="I118" s="41">
        <v>0</v>
      </c>
      <c r="J118" s="41">
        <v>0</v>
      </c>
      <c r="K118" s="42">
        <f t="shared" si="22"/>
        <v>341822.2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896411.71</v>
      </c>
      <c r="H119" s="41">
        <v>0</v>
      </c>
      <c r="I119" s="41">
        <v>0</v>
      </c>
      <c r="J119" s="41">
        <v>0</v>
      </c>
      <c r="K119" s="42">
        <f t="shared" si="22"/>
        <v>896411.71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425048.13</v>
      </c>
      <c r="I120" s="41">
        <v>0</v>
      </c>
      <c r="J120" s="41">
        <v>0</v>
      </c>
      <c r="K120" s="42">
        <f t="shared" si="22"/>
        <v>425048.13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748563.48</v>
      </c>
      <c r="I121" s="41">
        <v>0</v>
      </c>
      <c r="J121" s="41">
        <v>0</v>
      </c>
      <c r="K121" s="42">
        <f t="shared" si="22"/>
        <v>748563.48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460156.39</v>
      </c>
      <c r="J122" s="41">
        <v>0</v>
      </c>
      <c r="K122" s="42">
        <f t="shared" si="22"/>
        <v>460156.39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673638.94</v>
      </c>
      <c r="K123" s="45">
        <f t="shared" si="22"/>
        <v>673638.94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2013-08-15T19:48:12Z</cp:lastPrinted>
  <dcterms:created xsi:type="dcterms:W3CDTF">2012-11-28T17:54:39Z</dcterms:created>
  <dcterms:modified xsi:type="dcterms:W3CDTF">2014-06-25T18:52:25Z</dcterms:modified>
  <cp:category/>
  <cp:version/>
  <cp:contentType/>
  <cp:contentStatus/>
</cp:coreProperties>
</file>