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<sst xmlns="http://schemas.openxmlformats.org/spreadsheetml/2006/main" count="127" uniqueCount="127">
  <si>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</si>
  <si>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</si>
  <si>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</si>
  <si>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</si>
  <si>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</si>
  <si>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</si>
  <si>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</si>
  <si>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</si>
  <si>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</si>
  <si>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</si>
  <si>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</si>
  <si>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</si>
  <si>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</si>
  <si>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</si>
  <si>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</si>
  <si>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</si>
  <si>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</si>
  <si>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</si>
  <si>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</si>
  <si>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</si>
  <si>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</si>
  <si>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</si>
  <si>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</si>
  <si>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</si>
  <si>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</si>
  <si>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</si>
  <si>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</si>
  <si>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</si>
  <si>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</si>
  <si>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</si>
  <si>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</si>
  <si>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</si>
  <si>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</si>
  <si>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</si>
  <si>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</si>
  <si>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</si>
  <si>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</si>
  <si>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</si>
  <si>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</si>
  <si>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</si>
  <si>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</si>
  <si>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</si>
  <si>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</si>
  <si>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</si>
  <si>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</si>
  <si>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</si>
  <si>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</si>
  <si>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</si>
  <si>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</si>
  <si>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</si>
  <si>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</si>
  <si>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</si>
  <si>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</si>
  <si>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</si>
  <si>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</si>
  <si>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</si>
  <si>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</si>
  <si>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</si>
  <si>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</si>
  <si>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</si>
  <si>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</si>
  <si>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</si>
  <si>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</si>
  <si>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</si>
  <si>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</si>
  <si>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</si>
  <si>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</si>
  <si>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</si>
  <si>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</si>
  <si>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</si>
  <si>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</si>
  <si>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</si>
  <si>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</si>
  <si>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</si>
  <si>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</si>
  <si>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</si>
  <si>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</si>
  <si>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</si>
  <si>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</si>
  <si>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</si>
  <si>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</si>
  <si>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</si>
  <si>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</si>
  <si>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</si>
  <si>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</si>
  <si>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</si>
  <si>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</si>
  <si>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</si>
  <si>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</si>
  <si>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</si>
  <si>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</si>
  <si>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</si>
  <si>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</si>
  <si>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</si>
  <si>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</si>
  <si>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</si>
  <si>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</si>
  <si>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</si>
  <si>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</si>
  <si>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</si>
  <si>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</si>
  <si>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</si>
  <si>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</si>
  <si>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</si>
  <si>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</si>
  <si>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</si>
  <si>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</si>
  <si>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</si>
  <si>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</si>
  <si>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</si>
  <si>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</si>
  <si>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</si>
  <si>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</si>
  <si>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</si>
  <si>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</si>
  <si>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</si>
  <si>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</si>
  <si>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</si>
  <si>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</si>
  <si>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</si>
  <si>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</si>
  <si>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</si>
  <si>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</si>
  <si>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</si>
  <si>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</si>
  <si>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</si>
  <si>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14/06/14 - VENCIMENTO 23/06/14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</si>
</sst>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43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323217</v>
      </c>
      <c r="C7" s="9">
        <f t="shared" si="0"/>
        <v>433954</v>
      </c>
      <c r="D7" s="9">
        <f t="shared" si="0"/>
        <v>490131</v>
      </c>
      <c r="E7" s="9">
        <f t="shared" si="0"/>
        <v>273916</v>
      </c>
      <c r="F7" s="9">
        <f t="shared" si="0"/>
        <v>428988</v>
      </c>
      <c r="G7" s="9">
        <f t="shared" si="0"/>
        <v>654086</v>
      </c>
      <c r="H7" s="9">
        <f t="shared" si="0"/>
        <v>269703</v>
      </c>
      <c r="I7" s="9">
        <f t="shared" si="0"/>
        <v>61953</v>
      </c>
      <c r="J7" s="9">
        <f t="shared" si="0"/>
        <v>176550</v>
      </c>
      <c r="K7" s="9">
        <f t="shared" si="0"/>
        <v>3112498</v>
      </c>
      <c r="L7" s="53"/>
    </row>
    <row r="8" spans="1:11" ht="17.25" customHeight="1">
      <c r="A8" s="10" t="s">
        <v>121</v>
      </c>
      <c r="B8" s="11">
        <f>B9+B12+B16</f>
        <v>192654</v>
      </c>
      <c r="C8" s="11">
        <f aca="true" t="shared" si="1" ref="C8:J8">C9+C12+C16</f>
        <v>265168</v>
      </c>
      <c r="D8" s="11">
        <f t="shared" si="1"/>
        <v>282205</v>
      </c>
      <c r="E8" s="11">
        <f t="shared" si="1"/>
        <v>164025</v>
      </c>
      <c r="F8" s="11">
        <f t="shared" si="1"/>
        <v>236268</v>
      </c>
      <c r="G8" s="11">
        <f t="shared" si="1"/>
        <v>352260</v>
      </c>
      <c r="H8" s="11">
        <f t="shared" si="1"/>
        <v>168164</v>
      </c>
      <c r="I8" s="11">
        <f t="shared" si="1"/>
        <v>33411</v>
      </c>
      <c r="J8" s="11">
        <f t="shared" si="1"/>
        <v>100269</v>
      </c>
      <c r="K8" s="11">
        <f>SUM(B8:J8)</f>
        <v>1794424</v>
      </c>
    </row>
    <row r="9" spans="1:11" ht="17.25" customHeight="1">
      <c r="A9" s="15" t="s">
        <v>17</v>
      </c>
      <c r="B9" s="13">
        <f>+B10+B11</f>
        <v>34721</v>
      </c>
      <c r="C9" s="13">
        <f aca="true" t="shared" si="2" ref="C9:J9">+C10+C11</f>
        <v>51664</v>
      </c>
      <c r="D9" s="13">
        <f t="shared" si="2"/>
        <v>49891</v>
      </c>
      <c r="E9" s="13">
        <f t="shared" si="2"/>
        <v>30169</v>
      </c>
      <c r="F9" s="13">
        <f t="shared" si="2"/>
        <v>35567</v>
      </c>
      <c r="G9" s="13">
        <f t="shared" si="2"/>
        <v>39904</v>
      </c>
      <c r="H9" s="13">
        <f t="shared" si="2"/>
        <v>34901</v>
      </c>
      <c r="I9" s="13">
        <f t="shared" si="2"/>
        <v>7632</v>
      </c>
      <c r="J9" s="13">
        <f t="shared" si="2"/>
        <v>15825</v>
      </c>
      <c r="K9" s="11">
        <f>SUM(B9:J9)</f>
        <v>300274</v>
      </c>
    </row>
    <row r="10" spans="1:11" ht="17.25" customHeight="1">
      <c r="A10" s="30" t="s">
        <v>18</v>
      </c>
      <c r="B10" s="13">
        <v>34721</v>
      </c>
      <c r="C10" s="13">
        <v>51664</v>
      </c>
      <c r="D10" s="13">
        <v>49891</v>
      </c>
      <c r="E10" s="13">
        <v>30169</v>
      </c>
      <c r="F10" s="13">
        <v>35567</v>
      </c>
      <c r="G10" s="13">
        <v>39904</v>
      </c>
      <c r="H10" s="13">
        <v>34901</v>
      </c>
      <c r="I10" s="13">
        <v>7632</v>
      </c>
      <c r="J10" s="13">
        <v>15825</v>
      </c>
      <c r="K10" s="11">
        <f>SUM(B10:J10)</f>
        <v>300274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153538</v>
      </c>
      <c r="C12" s="17">
        <f t="shared" si="3"/>
        <v>207398</v>
      </c>
      <c r="D12" s="17">
        <f t="shared" si="3"/>
        <v>226376</v>
      </c>
      <c r="E12" s="17">
        <f t="shared" si="3"/>
        <v>130382</v>
      </c>
      <c r="F12" s="17">
        <f t="shared" si="3"/>
        <v>195469</v>
      </c>
      <c r="G12" s="17">
        <f t="shared" si="3"/>
        <v>304389</v>
      </c>
      <c r="H12" s="17">
        <f t="shared" si="3"/>
        <v>129881</v>
      </c>
      <c r="I12" s="17">
        <f t="shared" si="3"/>
        <v>24955</v>
      </c>
      <c r="J12" s="17">
        <f t="shared" si="3"/>
        <v>82302</v>
      </c>
      <c r="K12" s="11">
        <f aca="true" t="shared" si="4" ref="K12:K27">SUM(B12:J12)</f>
        <v>1454690</v>
      </c>
    </row>
    <row r="13" spans="1:13" ht="17.25" customHeight="1">
      <c r="A13" s="14" t="s">
        <v>20</v>
      </c>
      <c r="B13" s="13">
        <v>69440</v>
      </c>
      <c r="C13" s="13">
        <v>100244</v>
      </c>
      <c r="D13" s="13">
        <v>111489</v>
      </c>
      <c r="E13" s="13">
        <v>64049</v>
      </c>
      <c r="F13" s="13">
        <v>92099</v>
      </c>
      <c r="G13" s="13">
        <v>135954</v>
      </c>
      <c r="H13" s="13">
        <v>57637</v>
      </c>
      <c r="I13" s="13">
        <v>13190</v>
      </c>
      <c r="J13" s="13">
        <v>40622</v>
      </c>
      <c r="K13" s="11">
        <f t="shared" si="4"/>
        <v>684724</v>
      </c>
      <c r="L13" s="53"/>
      <c r="M13" s="54"/>
    </row>
    <row r="14" spans="1:12" ht="17.25" customHeight="1">
      <c r="A14" s="14" t="s">
        <v>21</v>
      </c>
      <c r="B14" s="13">
        <v>70050</v>
      </c>
      <c r="C14" s="13">
        <v>87188</v>
      </c>
      <c r="D14" s="13">
        <v>94820</v>
      </c>
      <c r="E14" s="13">
        <v>55546</v>
      </c>
      <c r="F14" s="13">
        <v>86886</v>
      </c>
      <c r="G14" s="13">
        <v>147191</v>
      </c>
      <c r="H14" s="13">
        <v>60808</v>
      </c>
      <c r="I14" s="13">
        <v>9324</v>
      </c>
      <c r="J14" s="13">
        <v>34395</v>
      </c>
      <c r="K14" s="11">
        <f t="shared" si="4"/>
        <v>646208</v>
      </c>
      <c r="L14" s="53"/>
    </row>
    <row r="15" spans="1:11" ht="17.25" customHeight="1">
      <c r="A15" s="14" t="s">
        <v>22</v>
      </c>
      <c r="B15" s="13">
        <v>14048</v>
      </c>
      <c r="C15" s="13">
        <v>19966</v>
      </c>
      <c r="D15" s="13">
        <v>20067</v>
      </c>
      <c r="E15" s="13">
        <v>10787</v>
      </c>
      <c r="F15" s="13">
        <v>16484</v>
      </c>
      <c r="G15" s="13">
        <v>21244</v>
      </c>
      <c r="H15" s="13">
        <v>11436</v>
      </c>
      <c r="I15" s="13">
        <v>2441</v>
      </c>
      <c r="J15" s="13">
        <v>7285</v>
      </c>
      <c r="K15" s="11">
        <f t="shared" si="4"/>
        <v>123758</v>
      </c>
    </row>
    <row r="16" spans="1:11" ht="17.25" customHeight="1">
      <c r="A16" s="15" t="s">
        <v>117</v>
      </c>
      <c r="B16" s="13">
        <f>B17+B18+B19</f>
        <v>4395</v>
      </c>
      <c r="C16" s="13">
        <f aca="true" t="shared" si="5" ref="C16:J16">C17+C18+C19</f>
        <v>6106</v>
      </c>
      <c r="D16" s="13">
        <f t="shared" si="5"/>
        <v>5938</v>
      </c>
      <c r="E16" s="13">
        <f t="shared" si="5"/>
        <v>3474</v>
      </c>
      <c r="F16" s="13">
        <f t="shared" si="5"/>
        <v>5232</v>
      </c>
      <c r="G16" s="13">
        <f t="shared" si="5"/>
        <v>7967</v>
      </c>
      <c r="H16" s="13">
        <f t="shared" si="5"/>
        <v>3382</v>
      </c>
      <c r="I16" s="13">
        <f t="shared" si="5"/>
        <v>824</v>
      </c>
      <c r="J16" s="13">
        <f t="shared" si="5"/>
        <v>2142</v>
      </c>
      <c r="K16" s="11">
        <f t="shared" si="4"/>
        <v>39460</v>
      </c>
    </row>
    <row r="17" spans="1:11" ht="17.25" customHeight="1">
      <c r="A17" s="14" t="s">
        <v>118</v>
      </c>
      <c r="B17" s="13">
        <v>1902</v>
      </c>
      <c r="C17" s="13">
        <v>2829</v>
      </c>
      <c r="D17" s="13">
        <v>2692</v>
      </c>
      <c r="E17" s="13">
        <v>1741</v>
      </c>
      <c r="F17" s="13">
        <v>2557</v>
      </c>
      <c r="G17" s="13">
        <v>3914</v>
      </c>
      <c r="H17" s="13">
        <v>1771</v>
      </c>
      <c r="I17" s="13">
        <v>438</v>
      </c>
      <c r="J17" s="13">
        <v>1021</v>
      </c>
      <c r="K17" s="11">
        <f t="shared" si="4"/>
        <v>18865</v>
      </c>
    </row>
    <row r="18" spans="1:11" ht="17.25" customHeight="1">
      <c r="A18" s="14" t="s">
        <v>119</v>
      </c>
      <c r="B18" s="13">
        <v>129</v>
      </c>
      <c r="C18" s="13">
        <v>168</v>
      </c>
      <c r="D18" s="13">
        <v>221</v>
      </c>
      <c r="E18" s="13">
        <v>166</v>
      </c>
      <c r="F18" s="13">
        <v>178</v>
      </c>
      <c r="G18" s="13">
        <v>423</v>
      </c>
      <c r="H18" s="13">
        <v>149</v>
      </c>
      <c r="I18" s="13">
        <v>14</v>
      </c>
      <c r="J18" s="13">
        <v>63</v>
      </c>
      <c r="K18" s="11">
        <f t="shared" si="4"/>
        <v>1511</v>
      </c>
    </row>
    <row r="19" spans="1:11" ht="17.25" customHeight="1">
      <c r="A19" s="14" t="s">
        <v>120</v>
      </c>
      <c r="B19" s="13">
        <v>2364</v>
      </c>
      <c r="C19" s="13">
        <v>3109</v>
      </c>
      <c r="D19" s="13">
        <v>3025</v>
      </c>
      <c r="E19" s="13">
        <v>1567</v>
      </c>
      <c r="F19" s="13">
        <v>2497</v>
      </c>
      <c r="G19" s="13">
        <v>3630</v>
      </c>
      <c r="H19" s="13">
        <v>1462</v>
      </c>
      <c r="I19" s="13">
        <v>372</v>
      </c>
      <c r="J19" s="13">
        <v>1058</v>
      </c>
      <c r="K19" s="11">
        <f t="shared" si="4"/>
        <v>19084</v>
      </c>
    </row>
    <row r="20" spans="1:11" ht="17.25" customHeight="1">
      <c r="A20" s="16" t="s">
        <v>23</v>
      </c>
      <c r="B20" s="11">
        <f>+B21+B22+B23</f>
        <v>102884</v>
      </c>
      <c r="C20" s="11">
        <f aca="true" t="shared" si="6" ref="C20:J20">+C21+C22+C23</f>
        <v>127176</v>
      </c>
      <c r="D20" s="11">
        <f t="shared" si="6"/>
        <v>155427</v>
      </c>
      <c r="E20" s="11">
        <f t="shared" si="6"/>
        <v>82430</v>
      </c>
      <c r="F20" s="11">
        <f t="shared" si="6"/>
        <v>155942</v>
      </c>
      <c r="G20" s="11">
        <f t="shared" si="6"/>
        <v>262275</v>
      </c>
      <c r="H20" s="11">
        <f t="shared" si="6"/>
        <v>81123</v>
      </c>
      <c r="I20" s="11">
        <f t="shared" si="6"/>
        <v>20171</v>
      </c>
      <c r="J20" s="11">
        <f t="shared" si="6"/>
        <v>53589</v>
      </c>
      <c r="K20" s="11">
        <f t="shared" si="4"/>
        <v>1041017</v>
      </c>
    </row>
    <row r="21" spans="1:12" ht="17.25" customHeight="1">
      <c r="A21" s="12" t="s">
        <v>24</v>
      </c>
      <c r="B21" s="13">
        <v>51681</v>
      </c>
      <c r="C21" s="13">
        <v>69151</v>
      </c>
      <c r="D21" s="13">
        <v>85492</v>
      </c>
      <c r="E21" s="13">
        <v>45212</v>
      </c>
      <c r="F21" s="13">
        <v>80673</v>
      </c>
      <c r="G21" s="13">
        <v>124754</v>
      </c>
      <c r="H21" s="13">
        <v>41671</v>
      </c>
      <c r="I21" s="13">
        <v>11899</v>
      </c>
      <c r="J21" s="13">
        <v>28654</v>
      </c>
      <c r="K21" s="11">
        <f t="shared" si="4"/>
        <v>539187</v>
      </c>
      <c r="L21" s="53"/>
    </row>
    <row r="22" spans="1:12" ht="17.25" customHeight="1">
      <c r="A22" s="12" t="s">
        <v>25</v>
      </c>
      <c r="B22" s="13">
        <v>42994</v>
      </c>
      <c r="C22" s="13">
        <v>47656</v>
      </c>
      <c r="D22" s="13">
        <v>58330</v>
      </c>
      <c r="E22" s="13">
        <v>31825</v>
      </c>
      <c r="F22" s="13">
        <v>64171</v>
      </c>
      <c r="G22" s="13">
        <v>121420</v>
      </c>
      <c r="H22" s="13">
        <v>33834</v>
      </c>
      <c r="I22" s="13">
        <v>6753</v>
      </c>
      <c r="J22" s="13">
        <v>20719</v>
      </c>
      <c r="K22" s="11">
        <f t="shared" si="4"/>
        <v>427702</v>
      </c>
      <c r="L22" s="53"/>
    </row>
    <row r="23" spans="1:11" ht="17.25" customHeight="1">
      <c r="A23" s="12" t="s">
        <v>26</v>
      </c>
      <c r="B23" s="13">
        <v>8209</v>
      </c>
      <c r="C23" s="13">
        <v>10369</v>
      </c>
      <c r="D23" s="13">
        <v>11605</v>
      </c>
      <c r="E23" s="13">
        <v>5393</v>
      </c>
      <c r="F23" s="13">
        <v>11098</v>
      </c>
      <c r="G23" s="13">
        <v>16101</v>
      </c>
      <c r="H23" s="13">
        <v>5618</v>
      </c>
      <c r="I23" s="13">
        <v>1519</v>
      </c>
      <c r="J23" s="13">
        <v>4216</v>
      </c>
      <c r="K23" s="11">
        <f t="shared" si="4"/>
        <v>74128</v>
      </c>
    </row>
    <row r="24" spans="1:11" ht="17.25" customHeight="1">
      <c r="A24" s="16" t="s">
        <v>27</v>
      </c>
      <c r="B24" s="13">
        <v>27679</v>
      </c>
      <c r="C24" s="13">
        <v>41610</v>
      </c>
      <c r="D24" s="13">
        <v>52499</v>
      </c>
      <c r="E24" s="13">
        <v>27461</v>
      </c>
      <c r="F24" s="13">
        <v>36778</v>
      </c>
      <c r="G24" s="13">
        <v>39551</v>
      </c>
      <c r="H24" s="13">
        <v>17985</v>
      </c>
      <c r="I24" s="13">
        <v>8371</v>
      </c>
      <c r="J24" s="13">
        <v>22692</v>
      </c>
      <c r="K24" s="11">
        <f t="shared" si="4"/>
        <v>274626</v>
      </c>
    </row>
    <row r="25" spans="1:12" ht="17.25" customHeight="1">
      <c r="A25" s="12" t="s">
        <v>28</v>
      </c>
      <c r="B25" s="13">
        <v>17715</v>
      </c>
      <c r="C25" s="13">
        <v>26630</v>
      </c>
      <c r="D25" s="13">
        <v>33599</v>
      </c>
      <c r="E25" s="13">
        <v>17575</v>
      </c>
      <c r="F25" s="13">
        <v>23538</v>
      </c>
      <c r="G25" s="13">
        <v>25313</v>
      </c>
      <c r="H25" s="13">
        <v>11510</v>
      </c>
      <c r="I25" s="13">
        <v>5357</v>
      </c>
      <c r="J25" s="13">
        <v>14523</v>
      </c>
      <c r="K25" s="11">
        <f t="shared" si="4"/>
        <v>175760</v>
      </c>
      <c r="L25" s="53"/>
    </row>
    <row r="26" spans="1:12" ht="17.25" customHeight="1">
      <c r="A26" s="12" t="s">
        <v>29</v>
      </c>
      <c r="B26" s="13">
        <v>9964</v>
      </c>
      <c r="C26" s="13">
        <v>14980</v>
      </c>
      <c r="D26" s="13">
        <v>18900</v>
      </c>
      <c r="E26" s="13">
        <v>9886</v>
      </c>
      <c r="F26" s="13">
        <v>13240</v>
      </c>
      <c r="G26" s="13">
        <v>14238</v>
      </c>
      <c r="H26" s="13">
        <v>6475</v>
      </c>
      <c r="I26" s="13">
        <v>3014</v>
      </c>
      <c r="J26" s="13">
        <v>8169</v>
      </c>
      <c r="K26" s="11">
        <f t="shared" si="4"/>
        <v>98866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2431</v>
      </c>
      <c r="I27" s="11">
        <v>0</v>
      </c>
      <c r="J27" s="11">
        <v>0</v>
      </c>
      <c r="K27" s="11">
        <f t="shared" si="4"/>
        <v>2431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22301.98</v>
      </c>
      <c r="I35" s="19">
        <v>0</v>
      </c>
      <c r="J35" s="19">
        <v>0</v>
      </c>
      <c r="K35" s="23">
        <f>SUM(B35:J35)</f>
        <v>22301.98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787722.35</v>
      </c>
      <c r="C47" s="22">
        <f aca="true" t="shared" si="9" ref="C47:H47">+C48+C56</f>
        <v>1202913.0200000003</v>
      </c>
      <c r="D47" s="22">
        <f t="shared" si="9"/>
        <v>1537335.95</v>
      </c>
      <c r="E47" s="22">
        <f t="shared" si="9"/>
        <v>734712.61</v>
      </c>
      <c r="F47" s="22">
        <f t="shared" si="9"/>
        <v>1105319.88</v>
      </c>
      <c r="G47" s="22">
        <f t="shared" si="9"/>
        <v>1450828.9400000002</v>
      </c>
      <c r="H47" s="22">
        <f t="shared" si="9"/>
        <v>712380.03</v>
      </c>
      <c r="I47" s="22">
        <f>+I48+I56</f>
        <v>274222.56</v>
      </c>
      <c r="J47" s="22">
        <f>+J48+J56</f>
        <v>476445.22</v>
      </c>
      <c r="K47" s="22">
        <f>SUM(B47:J47)</f>
        <v>8281880.5600000005</v>
      </c>
    </row>
    <row r="48" spans="1:11" ht="17.25" customHeight="1">
      <c r="A48" s="16" t="s">
        <v>48</v>
      </c>
      <c r="B48" s="23">
        <f>SUM(B49:B55)</f>
        <v>770678.61</v>
      </c>
      <c r="C48" s="23">
        <f aca="true" t="shared" si="10" ref="C48:H48">SUM(C49:C55)</f>
        <v>1180195.1800000002</v>
      </c>
      <c r="D48" s="23">
        <f t="shared" si="10"/>
        <v>1514357.75</v>
      </c>
      <c r="E48" s="23">
        <f t="shared" si="10"/>
        <v>713277.26</v>
      </c>
      <c r="F48" s="23">
        <f t="shared" si="10"/>
        <v>1084481.66</v>
      </c>
      <c r="G48" s="23">
        <f t="shared" si="10"/>
        <v>1422440.82</v>
      </c>
      <c r="H48" s="23">
        <f t="shared" si="10"/>
        <v>694806.41</v>
      </c>
      <c r="I48" s="23">
        <f>SUM(I49:I55)</f>
        <v>274222.56</v>
      </c>
      <c r="J48" s="23">
        <f>SUM(J49:J55)</f>
        <v>463355.48</v>
      </c>
      <c r="K48" s="23">
        <f aca="true" t="shared" si="11" ref="K48:K56">SUM(B48:J48)</f>
        <v>8117815.73</v>
      </c>
    </row>
    <row r="49" spans="1:11" ht="17.25" customHeight="1">
      <c r="A49" s="35" t="s">
        <v>49</v>
      </c>
      <c r="B49" s="23">
        <f aca="true" t="shared" si="12" ref="B49:H49">ROUND(B30*B7,2)</f>
        <v>770678.61</v>
      </c>
      <c r="C49" s="23">
        <f t="shared" si="12"/>
        <v>1177577.57</v>
      </c>
      <c r="D49" s="23">
        <f t="shared" si="12"/>
        <v>1514357.75</v>
      </c>
      <c r="E49" s="23">
        <f t="shared" si="12"/>
        <v>713277.26</v>
      </c>
      <c r="F49" s="23">
        <f t="shared" si="12"/>
        <v>1084481.66</v>
      </c>
      <c r="G49" s="23">
        <f t="shared" si="12"/>
        <v>1422440.82</v>
      </c>
      <c r="H49" s="23">
        <f t="shared" si="12"/>
        <v>672504.43</v>
      </c>
      <c r="I49" s="23">
        <f>ROUND(I30*I7,2)</f>
        <v>274222.56</v>
      </c>
      <c r="J49" s="23">
        <f>ROUND(J30*J7,2)</f>
        <v>463355.48</v>
      </c>
      <c r="K49" s="23">
        <f t="shared" si="11"/>
        <v>8092896.140000001</v>
      </c>
    </row>
    <row r="50" spans="1:11" ht="17.25" customHeight="1">
      <c r="A50" s="35" t="s">
        <v>50</v>
      </c>
      <c r="B50" s="19">
        <v>0</v>
      </c>
      <c r="C50" s="23">
        <f>ROUND(C31*C7,2)</f>
        <v>2617.61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2617.61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22301.98</v>
      </c>
      <c r="I53" s="32">
        <f>+I35</f>
        <v>0</v>
      </c>
      <c r="J53" s="32">
        <f>+J35</f>
        <v>0</v>
      </c>
      <c r="K53" s="23">
        <f t="shared" si="11"/>
        <v>22301.98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13089.74</v>
      </c>
      <c r="K56" s="37">
        <f t="shared" si="11"/>
        <v>164064.83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-104163</v>
      </c>
      <c r="C60" s="36">
        <f t="shared" si="13"/>
        <v>-155185.67</v>
      </c>
      <c r="D60" s="36">
        <f t="shared" si="13"/>
        <v>-150801.51</v>
      </c>
      <c r="E60" s="36">
        <f t="shared" si="13"/>
        <v>-97517.91</v>
      </c>
      <c r="F60" s="36">
        <f t="shared" si="13"/>
        <v>-107094.33</v>
      </c>
      <c r="G60" s="36">
        <f t="shared" si="13"/>
        <v>-119737.18</v>
      </c>
      <c r="H60" s="36">
        <f t="shared" si="13"/>
        <v>-104703</v>
      </c>
      <c r="I60" s="36">
        <f t="shared" si="13"/>
        <v>-28401.32</v>
      </c>
      <c r="J60" s="36">
        <f t="shared" si="13"/>
        <v>-56003.37</v>
      </c>
      <c r="K60" s="36">
        <f>SUM(B60:J60)</f>
        <v>-923607.29</v>
      </c>
    </row>
    <row r="61" spans="1:11" ht="18.75" customHeight="1">
      <c r="A61" s="16" t="s">
        <v>82</v>
      </c>
      <c r="B61" s="36">
        <f aca="true" t="shared" si="14" ref="B61:J61">B62+B63+B64+B65+B66+B67</f>
        <v>-104163</v>
      </c>
      <c r="C61" s="36">
        <f t="shared" si="14"/>
        <v>-154992</v>
      </c>
      <c r="D61" s="36">
        <f t="shared" si="14"/>
        <v>-149673</v>
      </c>
      <c r="E61" s="36">
        <f t="shared" si="14"/>
        <v>-90507</v>
      </c>
      <c r="F61" s="36">
        <f t="shared" si="14"/>
        <v>-106701</v>
      </c>
      <c r="G61" s="36">
        <f t="shared" si="14"/>
        <v>-119712</v>
      </c>
      <c r="H61" s="36">
        <f t="shared" si="14"/>
        <v>-104703</v>
      </c>
      <c r="I61" s="36">
        <f t="shared" si="14"/>
        <v>-22896</v>
      </c>
      <c r="J61" s="36">
        <f t="shared" si="14"/>
        <v>-47475</v>
      </c>
      <c r="K61" s="36">
        <f aca="true" t="shared" si="15" ref="K61:K92">SUM(B61:J61)</f>
        <v>-900822</v>
      </c>
    </row>
    <row r="62" spans="1:11" ht="18.75" customHeight="1">
      <c r="A62" s="12" t="s">
        <v>83</v>
      </c>
      <c r="B62" s="36">
        <f>-ROUND(B9*$D$3,2)</f>
        <v>-104163</v>
      </c>
      <c r="C62" s="36">
        <f aca="true" t="shared" si="16" ref="C62:J62">-ROUND(C9*$D$3,2)</f>
        <v>-154992</v>
      </c>
      <c r="D62" s="36">
        <f t="shared" si="16"/>
        <v>-149673</v>
      </c>
      <c r="E62" s="36">
        <f t="shared" si="16"/>
        <v>-90507</v>
      </c>
      <c r="F62" s="36">
        <f t="shared" si="16"/>
        <v>-106701</v>
      </c>
      <c r="G62" s="36">
        <f t="shared" si="16"/>
        <v>-119712</v>
      </c>
      <c r="H62" s="36">
        <f t="shared" si="16"/>
        <v>-104703</v>
      </c>
      <c r="I62" s="36">
        <f t="shared" si="16"/>
        <v>-22896</v>
      </c>
      <c r="J62" s="36">
        <f t="shared" si="16"/>
        <v>-47475</v>
      </c>
      <c r="K62" s="36">
        <f t="shared" si="15"/>
        <v>-900822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-193.67</v>
      </c>
      <c r="D68" s="36">
        <f t="shared" si="17"/>
        <v>-1128.51</v>
      </c>
      <c r="E68" s="36">
        <f t="shared" si="17"/>
        <v>-7010.91</v>
      </c>
      <c r="F68" s="36">
        <f t="shared" si="17"/>
        <v>-393.33</v>
      </c>
      <c r="G68" s="36">
        <f t="shared" si="17"/>
        <v>-25.18</v>
      </c>
      <c r="H68" s="36">
        <f t="shared" si="17"/>
        <v>0</v>
      </c>
      <c r="I68" s="36">
        <f t="shared" si="17"/>
        <v>-5505.32</v>
      </c>
      <c r="J68" s="36">
        <f t="shared" si="17"/>
        <v>-8528.37</v>
      </c>
      <c r="K68" s="36">
        <f t="shared" si="15"/>
        <v>-22785.29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-6098.11</v>
      </c>
      <c r="F92" s="19">
        <v>0</v>
      </c>
      <c r="G92" s="19">
        <v>0</v>
      </c>
      <c r="H92" s="19">
        <v>0</v>
      </c>
      <c r="I92" s="49">
        <v>-3455.2</v>
      </c>
      <c r="J92" s="49">
        <v>-8528.37</v>
      </c>
      <c r="K92" s="49">
        <f t="shared" si="15"/>
        <v>-18081.68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683559.35</v>
      </c>
      <c r="C97" s="24">
        <f t="shared" si="19"/>
        <v>1047727.3500000001</v>
      </c>
      <c r="D97" s="24">
        <f t="shared" si="19"/>
        <v>1386534.44</v>
      </c>
      <c r="E97" s="24">
        <f t="shared" si="19"/>
        <v>637194.7</v>
      </c>
      <c r="F97" s="24">
        <f t="shared" si="19"/>
        <v>998225.5499999999</v>
      </c>
      <c r="G97" s="24">
        <f t="shared" si="19"/>
        <v>1331091.7600000002</v>
      </c>
      <c r="H97" s="24">
        <f t="shared" si="19"/>
        <v>607677.03</v>
      </c>
      <c r="I97" s="24">
        <f>+I98+I99</f>
        <v>245821.24</v>
      </c>
      <c r="J97" s="24">
        <f>+J98+J99</f>
        <v>420441.85</v>
      </c>
      <c r="K97" s="49">
        <f t="shared" si="18"/>
        <v>7358273.2700000005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666515.61</v>
      </c>
      <c r="C98" s="24">
        <f t="shared" si="20"/>
        <v>1025009.5100000001</v>
      </c>
      <c r="D98" s="24">
        <f t="shared" si="20"/>
        <v>1363556.24</v>
      </c>
      <c r="E98" s="24">
        <f t="shared" si="20"/>
        <v>615759.35</v>
      </c>
      <c r="F98" s="24">
        <f t="shared" si="20"/>
        <v>977387.33</v>
      </c>
      <c r="G98" s="24">
        <f t="shared" si="20"/>
        <v>1302703.6400000001</v>
      </c>
      <c r="H98" s="24">
        <f t="shared" si="20"/>
        <v>590103.41</v>
      </c>
      <c r="I98" s="24">
        <f t="shared" si="20"/>
        <v>245821.24</v>
      </c>
      <c r="J98" s="24">
        <f t="shared" si="20"/>
        <v>407352.11</v>
      </c>
      <c r="K98" s="49">
        <f t="shared" si="18"/>
        <v>7194208.44</v>
      </c>
      <c r="L98" s="70"/>
    </row>
    <row r="99" spans="1:12" ht="18" customHeight="1">
      <c r="A99" s="16" t="s">
        <v>124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13089.74</v>
      </c>
      <c r="K99" s="49">
        <f t="shared" si="18"/>
        <v>164064.83</v>
      </c>
      <c r="L99" s="70"/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L100" s="70"/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7358273.279999999</v>
      </c>
      <c r="L105" s="55"/>
    </row>
    <row r="106" spans="1:11" ht="18.75" customHeight="1">
      <c r="A106" s="26" t="s">
        <v>78</v>
      </c>
      <c r="B106" s="27">
        <v>82772.04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82772.04</v>
      </c>
    </row>
    <row r="107" spans="1:11" ht="18.75" customHeight="1">
      <c r="A107" s="26" t="s">
        <v>79</v>
      </c>
      <c r="B107" s="27">
        <v>600787.31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600787.31</v>
      </c>
    </row>
    <row r="108" spans="1:11" ht="18.75" customHeight="1">
      <c r="A108" s="26" t="s">
        <v>80</v>
      </c>
      <c r="B108" s="41">
        <v>0</v>
      </c>
      <c r="C108" s="27">
        <f>+C97</f>
        <v>1047727.3500000001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1047727.3500000001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1386534.44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1386534.44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637194.7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637194.7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115484.48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115484.48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165304.27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165304.27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247411.71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247411.71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470025.09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470025.09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402354.4</v>
      </c>
      <c r="H115" s="41">
        <v>0</v>
      </c>
      <c r="I115" s="41">
        <v>0</v>
      </c>
      <c r="J115" s="41">
        <v>0</v>
      </c>
      <c r="K115" s="42">
        <f t="shared" si="22"/>
        <v>402354.4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34821.56</v>
      </c>
      <c r="H116" s="41">
        <v>0</v>
      </c>
      <c r="I116" s="41">
        <v>0</v>
      </c>
      <c r="J116" s="41">
        <v>0</v>
      </c>
      <c r="K116" s="42">
        <f t="shared" si="22"/>
        <v>34821.56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218172.26</v>
      </c>
      <c r="H117" s="41">
        <v>0</v>
      </c>
      <c r="I117" s="41">
        <v>0</v>
      </c>
      <c r="J117" s="41">
        <v>0</v>
      </c>
      <c r="K117" s="42">
        <f t="shared" si="22"/>
        <v>218172.26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172629.68</v>
      </c>
      <c r="H118" s="41">
        <v>0</v>
      </c>
      <c r="I118" s="41">
        <v>0</v>
      </c>
      <c r="J118" s="41">
        <v>0</v>
      </c>
      <c r="K118" s="42">
        <f t="shared" si="22"/>
        <v>172629.68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503113.87</v>
      </c>
      <c r="H119" s="41">
        <v>0</v>
      </c>
      <c r="I119" s="41">
        <v>0</v>
      </c>
      <c r="J119" s="41">
        <v>0</v>
      </c>
      <c r="K119" s="42">
        <f t="shared" si="22"/>
        <v>503113.87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214571.41</v>
      </c>
      <c r="I120" s="41">
        <v>0</v>
      </c>
      <c r="J120" s="41">
        <v>0</v>
      </c>
      <c r="K120" s="42">
        <f t="shared" si="22"/>
        <v>214571.41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393105.62</v>
      </c>
      <c r="I121" s="41">
        <v>0</v>
      </c>
      <c r="J121" s="41">
        <v>0</v>
      </c>
      <c r="K121" s="42">
        <f t="shared" si="22"/>
        <v>393105.62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245821.24</v>
      </c>
      <c r="J122" s="41">
        <v>0</v>
      </c>
      <c r="K122" s="42">
        <f t="shared" si="22"/>
        <v>245821.24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420441.85</v>
      </c>
      <c r="K123" s="45">
        <f t="shared" si="22"/>
        <v>420441.85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2014-06-18T19:39:54Z</dcterms:modified>
  <cp:category/>
  <cp:version/>
  <cp:contentType/>
  <cp:contentStatus/>
</cp:coreProperties>
</file>