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<sst xmlns="http://schemas.openxmlformats.org/spreadsheetml/2006/main" count="127" uniqueCount="127">
  <si>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</si>
  <si>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</si>
  <si>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</si>
  <si>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</si>
  <si>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</si>
  <si>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</si>
  <si>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</si>
  <si>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</si>
  <si>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</si>
  <si>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</si>
  <si>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</si>
  <si>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</si>
  <si>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</si>
  <si>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</si>
  <si>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</si>
  <si>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</si>
  <si>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</si>
  <si>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</si>
  <si>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</si>
  <si>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</si>
  <si>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</si>
  <si>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</si>
  <si>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</si>
  <si>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</si>
  <si>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</si>
  <si>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</si>
  <si>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</si>
  <si>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</si>
  <si>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</si>
  <si>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</si>
  <si>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</si>
  <si>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</si>
  <si>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</si>
  <si>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</si>
  <si>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</si>
  <si>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</si>
  <si>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</si>
  <si>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</si>
  <si>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</si>
  <si>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</si>
  <si>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</si>
  <si>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</si>
  <si>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</si>
  <si>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</si>
  <si>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</si>
  <si>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</si>
  <si>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</si>
  <si>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</si>
  <si>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</si>
  <si>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</si>
  <si>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</si>
  <si>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</si>
  <si>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</si>
  <si>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</si>
  <si>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</si>
  <si>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</si>
  <si>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</si>
  <si>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</si>
  <si>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</si>
  <si>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</si>
  <si>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</si>
  <si>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</si>
  <si>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</si>
  <si>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</si>
  <si>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</si>
  <si>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</si>
  <si>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</si>
  <si>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</si>
  <si>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</si>
  <si>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</si>
  <si>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</si>
  <si>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</si>
  <si>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</si>
  <si>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</si>
  <si>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</si>
  <si>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</si>
  <si>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</si>
  <si>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</si>
  <si>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</si>
  <si>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</si>
  <si>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</si>
  <si>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</si>
  <si>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</si>
  <si>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</si>
  <si>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</si>
  <si>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</si>
  <si>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</si>
  <si>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</si>
  <si>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</si>
  <si>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</si>
  <si>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</si>
  <si>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</si>
  <si>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</si>
  <si>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</si>
  <si>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</si>
  <si>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</si>
  <si>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</si>
  <si>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</si>
  <si>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</si>
  <si>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</si>
  <si>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</si>
  <si>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</si>
  <si>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</si>
  <si>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</si>
  <si>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</si>
  <si>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</si>
  <si>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</si>
  <si>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</si>
  <si>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</si>
  <si>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</si>
  <si>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</si>
  <si>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</si>
  <si>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</si>
  <si>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</si>
  <si>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</si>
  <si>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</si>
  <si>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</si>
  <si>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</si>
  <si>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</si>
  <si>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</si>
  <si>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</si>
  <si>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</si>
  <si>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</si>
  <si>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</si>
  <si>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</si>
  <si>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</si>
  <si>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13/06/14 - VENCIMENTO 23/06/14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</si>
</sst>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  <xf numFmtId="43" fontId="0" fillId="0" borderId="0" xfId="53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536552</v>
      </c>
      <c r="C7" s="9">
        <f t="shared" si="0"/>
        <v>726298</v>
      </c>
      <c r="D7" s="9">
        <f t="shared" si="0"/>
        <v>745512</v>
      </c>
      <c r="E7" s="9">
        <f t="shared" si="0"/>
        <v>505861</v>
      </c>
      <c r="F7" s="9">
        <f t="shared" si="0"/>
        <v>713267</v>
      </c>
      <c r="G7" s="9">
        <f t="shared" si="0"/>
        <v>1112542</v>
      </c>
      <c r="H7" s="9">
        <f t="shared" si="0"/>
        <v>520281</v>
      </c>
      <c r="I7" s="9">
        <f t="shared" si="0"/>
        <v>114247</v>
      </c>
      <c r="J7" s="9">
        <f t="shared" si="0"/>
        <v>275016</v>
      </c>
      <c r="K7" s="9">
        <f t="shared" si="0"/>
        <v>5249576</v>
      </c>
      <c r="L7" s="53"/>
    </row>
    <row r="8" spans="1:11" ht="17.25" customHeight="1">
      <c r="A8" s="10" t="s">
        <v>121</v>
      </c>
      <c r="B8" s="11">
        <f>B9+B12+B16</f>
        <v>320087</v>
      </c>
      <c r="C8" s="11">
        <f aca="true" t="shared" si="1" ref="C8:J8">C9+C12+C16</f>
        <v>438483</v>
      </c>
      <c r="D8" s="11">
        <f t="shared" si="1"/>
        <v>422421</v>
      </c>
      <c r="E8" s="11">
        <f t="shared" si="1"/>
        <v>298801</v>
      </c>
      <c r="F8" s="11">
        <f t="shared" si="1"/>
        <v>399474</v>
      </c>
      <c r="G8" s="11">
        <f t="shared" si="1"/>
        <v>606271</v>
      </c>
      <c r="H8" s="11">
        <f t="shared" si="1"/>
        <v>321451</v>
      </c>
      <c r="I8" s="11">
        <f t="shared" si="1"/>
        <v>60812</v>
      </c>
      <c r="J8" s="11">
        <f t="shared" si="1"/>
        <v>154706</v>
      </c>
      <c r="K8" s="11">
        <f>SUM(B8:J8)</f>
        <v>3022506</v>
      </c>
    </row>
    <row r="9" spans="1:11" ht="17.25" customHeight="1">
      <c r="A9" s="15" t="s">
        <v>17</v>
      </c>
      <c r="B9" s="13">
        <f>+B10+B11</f>
        <v>49394</v>
      </c>
      <c r="C9" s="13">
        <f aca="true" t="shared" si="2" ref="C9:J9">+C10+C11</f>
        <v>69254</v>
      </c>
      <c r="D9" s="13">
        <f t="shared" si="2"/>
        <v>61546</v>
      </c>
      <c r="E9" s="13">
        <f t="shared" si="2"/>
        <v>43935</v>
      </c>
      <c r="F9" s="13">
        <f t="shared" si="2"/>
        <v>52952</v>
      </c>
      <c r="G9" s="13">
        <f t="shared" si="2"/>
        <v>63695</v>
      </c>
      <c r="H9" s="13">
        <f t="shared" si="2"/>
        <v>58704</v>
      </c>
      <c r="I9" s="13">
        <f t="shared" si="2"/>
        <v>10865</v>
      </c>
      <c r="J9" s="13">
        <f t="shared" si="2"/>
        <v>20529</v>
      </c>
      <c r="K9" s="11">
        <f>SUM(B9:J9)</f>
        <v>430874</v>
      </c>
    </row>
    <row r="10" spans="1:11" ht="17.25" customHeight="1">
      <c r="A10" s="30" t="s">
        <v>18</v>
      </c>
      <c r="B10" s="13">
        <v>49394</v>
      </c>
      <c r="C10" s="13">
        <v>69254</v>
      </c>
      <c r="D10" s="13">
        <v>61546</v>
      </c>
      <c r="E10" s="13">
        <v>43935</v>
      </c>
      <c r="F10" s="13">
        <v>52952</v>
      </c>
      <c r="G10" s="13">
        <v>63695</v>
      </c>
      <c r="H10" s="13">
        <v>58704</v>
      </c>
      <c r="I10" s="13">
        <v>10865</v>
      </c>
      <c r="J10" s="13">
        <v>20529</v>
      </c>
      <c r="K10" s="11">
        <f>SUM(B10:J10)</f>
        <v>430874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263225</v>
      </c>
      <c r="C12" s="17">
        <f t="shared" si="3"/>
        <v>359050</v>
      </c>
      <c r="D12" s="17">
        <f t="shared" si="3"/>
        <v>352057</v>
      </c>
      <c r="E12" s="17">
        <f t="shared" si="3"/>
        <v>248355</v>
      </c>
      <c r="F12" s="17">
        <f t="shared" si="3"/>
        <v>337565</v>
      </c>
      <c r="G12" s="17">
        <f t="shared" si="3"/>
        <v>528803</v>
      </c>
      <c r="H12" s="17">
        <f t="shared" si="3"/>
        <v>256032</v>
      </c>
      <c r="I12" s="17">
        <f t="shared" si="3"/>
        <v>48224</v>
      </c>
      <c r="J12" s="17">
        <f t="shared" si="3"/>
        <v>130910</v>
      </c>
      <c r="K12" s="11">
        <f aca="true" t="shared" si="4" ref="K12:K27">SUM(B12:J12)</f>
        <v>2524221</v>
      </c>
    </row>
    <row r="13" spans="1:13" ht="17.25" customHeight="1">
      <c r="A13" s="14" t="s">
        <v>20</v>
      </c>
      <c r="B13" s="13">
        <v>115325</v>
      </c>
      <c r="C13" s="13">
        <v>167253</v>
      </c>
      <c r="D13" s="13">
        <v>169882</v>
      </c>
      <c r="E13" s="13">
        <v>117681</v>
      </c>
      <c r="F13" s="13">
        <v>158686</v>
      </c>
      <c r="G13" s="13">
        <v>239935</v>
      </c>
      <c r="H13" s="13">
        <v>112661</v>
      </c>
      <c r="I13" s="13">
        <v>24875</v>
      </c>
      <c r="J13" s="13">
        <v>62870</v>
      </c>
      <c r="K13" s="11">
        <f t="shared" si="4"/>
        <v>1169168</v>
      </c>
      <c r="L13" s="53"/>
      <c r="M13" s="54"/>
    </row>
    <row r="14" spans="1:12" ht="17.25" customHeight="1">
      <c r="A14" s="14" t="s">
        <v>21</v>
      </c>
      <c r="B14" s="13">
        <v>123039</v>
      </c>
      <c r="C14" s="13">
        <v>155403</v>
      </c>
      <c r="D14" s="13">
        <v>148607</v>
      </c>
      <c r="E14" s="13">
        <v>108703</v>
      </c>
      <c r="F14" s="13">
        <v>148839</v>
      </c>
      <c r="G14" s="13">
        <v>249110</v>
      </c>
      <c r="H14" s="13">
        <v>118367</v>
      </c>
      <c r="I14" s="13">
        <v>18343</v>
      </c>
      <c r="J14" s="13">
        <v>55877</v>
      </c>
      <c r="K14" s="11">
        <f t="shared" si="4"/>
        <v>1126288</v>
      </c>
      <c r="L14" s="53"/>
    </row>
    <row r="15" spans="1:11" ht="17.25" customHeight="1">
      <c r="A15" s="14" t="s">
        <v>22</v>
      </c>
      <c r="B15" s="13">
        <v>24861</v>
      </c>
      <c r="C15" s="13">
        <v>36394</v>
      </c>
      <c r="D15" s="13">
        <v>33568</v>
      </c>
      <c r="E15" s="13">
        <v>21971</v>
      </c>
      <c r="F15" s="13">
        <v>30040</v>
      </c>
      <c r="G15" s="13">
        <v>39758</v>
      </c>
      <c r="H15" s="13">
        <v>25004</v>
      </c>
      <c r="I15" s="13">
        <v>5006</v>
      </c>
      <c r="J15" s="13">
        <v>12163</v>
      </c>
      <c r="K15" s="11">
        <f t="shared" si="4"/>
        <v>228765</v>
      </c>
    </row>
    <row r="16" spans="1:11" ht="17.25" customHeight="1">
      <c r="A16" s="15" t="s">
        <v>117</v>
      </c>
      <c r="B16" s="13">
        <f>B17+B18+B19</f>
        <v>7468</v>
      </c>
      <c r="C16" s="13">
        <f aca="true" t="shared" si="5" ref="C16:J16">C17+C18+C19</f>
        <v>10179</v>
      </c>
      <c r="D16" s="13">
        <f t="shared" si="5"/>
        <v>8818</v>
      </c>
      <c r="E16" s="13">
        <f t="shared" si="5"/>
        <v>6511</v>
      </c>
      <c r="F16" s="13">
        <f t="shared" si="5"/>
        <v>8957</v>
      </c>
      <c r="G16" s="13">
        <f t="shared" si="5"/>
        <v>13773</v>
      </c>
      <c r="H16" s="13">
        <f t="shared" si="5"/>
        <v>6715</v>
      </c>
      <c r="I16" s="13">
        <f t="shared" si="5"/>
        <v>1723</v>
      </c>
      <c r="J16" s="13">
        <f t="shared" si="5"/>
        <v>3267</v>
      </c>
      <c r="K16" s="11">
        <f t="shared" si="4"/>
        <v>67411</v>
      </c>
    </row>
    <row r="17" spans="1:11" ht="17.25" customHeight="1">
      <c r="A17" s="14" t="s">
        <v>118</v>
      </c>
      <c r="B17" s="13">
        <v>3117</v>
      </c>
      <c r="C17" s="13">
        <v>4354</v>
      </c>
      <c r="D17" s="13">
        <v>3851</v>
      </c>
      <c r="E17" s="13">
        <v>3040</v>
      </c>
      <c r="F17" s="13">
        <v>4058</v>
      </c>
      <c r="G17" s="13">
        <v>6431</v>
      </c>
      <c r="H17" s="13">
        <v>3176</v>
      </c>
      <c r="I17" s="13">
        <v>805</v>
      </c>
      <c r="J17" s="13">
        <v>1429</v>
      </c>
      <c r="K17" s="11">
        <f t="shared" si="4"/>
        <v>30261</v>
      </c>
    </row>
    <row r="18" spans="1:11" ht="17.25" customHeight="1">
      <c r="A18" s="14" t="s">
        <v>119</v>
      </c>
      <c r="B18" s="13">
        <v>201</v>
      </c>
      <c r="C18" s="13">
        <v>278</v>
      </c>
      <c r="D18" s="13">
        <v>301</v>
      </c>
      <c r="E18" s="13">
        <v>288</v>
      </c>
      <c r="F18" s="13">
        <v>319</v>
      </c>
      <c r="G18" s="13">
        <v>586</v>
      </c>
      <c r="H18" s="13">
        <v>311</v>
      </c>
      <c r="I18" s="13">
        <v>51</v>
      </c>
      <c r="J18" s="13">
        <v>105</v>
      </c>
      <c r="K18" s="11">
        <f t="shared" si="4"/>
        <v>2440</v>
      </c>
    </row>
    <row r="19" spans="1:11" ht="17.25" customHeight="1">
      <c r="A19" s="14" t="s">
        <v>120</v>
      </c>
      <c r="B19" s="13">
        <v>4150</v>
      </c>
      <c r="C19" s="13">
        <v>5547</v>
      </c>
      <c r="D19" s="13">
        <v>4666</v>
      </c>
      <c r="E19" s="13">
        <v>3183</v>
      </c>
      <c r="F19" s="13">
        <v>4580</v>
      </c>
      <c r="G19" s="13">
        <v>6756</v>
      </c>
      <c r="H19" s="13">
        <v>3228</v>
      </c>
      <c r="I19" s="13">
        <v>867</v>
      </c>
      <c r="J19" s="13">
        <v>1733</v>
      </c>
      <c r="K19" s="11">
        <f t="shared" si="4"/>
        <v>34710</v>
      </c>
    </row>
    <row r="20" spans="1:11" ht="17.25" customHeight="1">
      <c r="A20" s="16" t="s">
        <v>23</v>
      </c>
      <c r="B20" s="11">
        <f>+B21+B22+B23</f>
        <v>173101</v>
      </c>
      <c r="C20" s="11">
        <f aca="true" t="shared" si="6" ref="C20:J20">+C21+C22+C23</f>
        <v>217258</v>
      </c>
      <c r="D20" s="11">
        <f t="shared" si="6"/>
        <v>238924</v>
      </c>
      <c r="E20" s="11">
        <f t="shared" si="6"/>
        <v>156488</v>
      </c>
      <c r="F20" s="11">
        <f t="shared" si="6"/>
        <v>252145</v>
      </c>
      <c r="G20" s="11">
        <f t="shared" si="6"/>
        <v>435748</v>
      </c>
      <c r="H20" s="11">
        <f t="shared" si="6"/>
        <v>157656</v>
      </c>
      <c r="I20" s="11">
        <f t="shared" si="6"/>
        <v>38022</v>
      </c>
      <c r="J20" s="11">
        <f t="shared" si="6"/>
        <v>85020</v>
      </c>
      <c r="K20" s="11">
        <f t="shared" si="4"/>
        <v>1754362</v>
      </c>
    </row>
    <row r="21" spans="1:12" ht="17.25" customHeight="1">
      <c r="A21" s="12" t="s">
        <v>24</v>
      </c>
      <c r="B21" s="13">
        <v>85063</v>
      </c>
      <c r="C21" s="13">
        <v>115967</v>
      </c>
      <c r="D21" s="13">
        <v>130704</v>
      </c>
      <c r="E21" s="13">
        <v>84177</v>
      </c>
      <c r="F21" s="13">
        <v>133545</v>
      </c>
      <c r="G21" s="13">
        <v>216855</v>
      </c>
      <c r="H21" s="13">
        <v>83286</v>
      </c>
      <c r="I21" s="13">
        <v>22074</v>
      </c>
      <c r="J21" s="13">
        <v>45479</v>
      </c>
      <c r="K21" s="11">
        <f t="shared" si="4"/>
        <v>917150</v>
      </c>
      <c r="L21" s="53"/>
    </row>
    <row r="22" spans="1:12" ht="17.25" customHeight="1">
      <c r="A22" s="12" t="s">
        <v>25</v>
      </c>
      <c r="B22" s="13">
        <v>73190</v>
      </c>
      <c r="C22" s="13">
        <v>82254</v>
      </c>
      <c r="D22" s="13">
        <v>88081</v>
      </c>
      <c r="E22" s="13">
        <v>60836</v>
      </c>
      <c r="F22" s="13">
        <v>99027</v>
      </c>
      <c r="G22" s="13">
        <v>189165</v>
      </c>
      <c r="H22" s="13">
        <v>61629</v>
      </c>
      <c r="I22" s="13">
        <v>12822</v>
      </c>
      <c r="J22" s="13">
        <v>32200</v>
      </c>
      <c r="K22" s="11">
        <f t="shared" si="4"/>
        <v>699204</v>
      </c>
      <c r="L22" s="53"/>
    </row>
    <row r="23" spans="1:11" ht="17.25" customHeight="1">
      <c r="A23" s="12" t="s">
        <v>26</v>
      </c>
      <c r="B23" s="13">
        <v>14848</v>
      </c>
      <c r="C23" s="13">
        <v>19037</v>
      </c>
      <c r="D23" s="13">
        <v>20139</v>
      </c>
      <c r="E23" s="13">
        <v>11475</v>
      </c>
      <c r="F23" s="13">
        <v>19573</v>
      </c>
      <c r="G23" s="13">
        <v>29728</v>
      </c>
      <c r="H23" s="13">
        <v>12741</v>
      </c>
      <c r="I23" s="13">
        <v>3126</v>
      </c>
      <c r="J23" s="13">
        <v>7341</v>
      </c>
      <c r="K23" s="11">
        <f t="shared" si="4"/>
        <v>138008</v>
      </c>
    </row>
    <row r="24" spans="1:11" ht="17.25" customHeight="1">
      <c r="A24" s="16" t="s">
        <v>27</v>
      </c>
      <c r="B24" s="13">
        <v>43364</v>
      </c>
      <c r="C24" s="13">
        <v>70557</v>
      </c>
      <c r="D24" s="13">
        <v>84167</v>
      </c>
      <c r="E24" s="13">
        <v>50572</v>
      </c>
      <c r="F24" s="13">
        <v>61648</v>
      </c>
      <c r="G24" s="13">
        <v>70523</v>
      </c>
      <c r="H24" s="13">
        <v>34701</v>
      </c>
      <c r="I24" s="13">
        <v>15413</v>
      </c>
      <c r="J24" s="13">
        <v>35290</v>
      </c>
      <c r="K24" s="11">
        <f t="shared" si="4"/>
        <v>466235</v>
      </c>
    </row>
    <row r="25" spans="1:12" ht="17.25" customHeight="1">
      <c r="A25" s="12" t="s">
        <v>28</v>
      </c>
      <c r="B25" s="13">
        <v>27753</v>
      </c>
      <c r="C25" s="13">
        <v>45156</v>
      </c>
      <c r="D25" s="13">
        <v>53867</v>
      </c>
      <c r="E25" s="13">
        <v>32366</v>
      </c>
      <c r="F25" s="13">
        <v>39455</v>
      </c>
      <c r="G25" s="13">
        <v>45135</v>
      </c>
      <c r="H25" s="13">
        <v>22209</v>
      </c>
      <c r="I25" s="13">
        <v>9864</v>
      </c>
      <c r="J25" s="13">
        <v>22586</v>
      </c>
      <c r="K25" s="11">
        <f t="shared" si="4"/>
        <v>298391</v>
      </c>
      <c r="L25" s="53"/>
    </row>
    <row r="26" spans="1:12" ht="17.25" customHeight="1">
      <c r="A26" s="12" t="s">
        <v>29</v>
      </c>
      <c r="B26" s="13">
        <v>15611</v>
      </c>
      <c r="C26" s="13">
        <v>25401</v>
      </c>
      <c r="D26" s="13">
        <v>30300</v>
      </c>
      <c r="E26" s="13">
        <v>18206</v>
      </c>
      <c r="F26" s="13">
        <v>22193</v>
      </c>
      <c r="G26" s="13">
        <v>25388</v>
      </c>
      <c r="H26" s="13">
        <v>12492</v>
      </c>
      <c r="I26" s="13">
        <v>5549</v>
      </c>
      <c r="J26" s="13">
        <v>12704</v>
      </c>
      <c r="K26" s="11">
        <f t="shared" si="4"/>
        <v>167844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6473</v>
      </c>
      <c r="I27" s="11">
        <v>0</v>
      </c>
      <c r="J27" s="11">
        <v>0</v>
      </c>
      <c r="K27" s="11">
        <f t="shared" si="4"/>
        <v>6473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2.3844</v>
      </c>
      <c r="C29" s="33">
        <f aca="true" t="shared" si="7" ref="C29:J29">SUM(C30:C33)</f>
        <v>2.719632</v>
      </c>
      <c r="D29" s="33">
        <f t="shared" si="7"/>
        <v>3.0897</v>
      </c>
      <c r="E29" s="33">
        <f t="shared" si="7"/>
        <v>2.604</v>
      </c>
      <c r="F29" s="33">
        <f t="shared" si="7"/>
        <v>2.528</v>
      </c>
      <c r="G29" s="33">
        <f t="shared" si="7"/>
        <v>2.1747</v>
      </c>
      <c r="H29" s="33">
        <f t="shared" si="7"/>
        <v>2.4935</v>
      </c>
      <c r="I29" s="33">
        <f t="shared" si="7"/>
        <v>4.4263</v>
      </c>
      <c r="J29" s="33">
        <f t="shared" si="7"/>
        <v>2.6245</v>
      </c>
      <c r="K29" s="19">
        <v>0</v>
      </c>
    </row>
    <row r="30" spans="1:11" ht="17.25" customHeight="1">
      <c r="A30" s="16" t="s">
        <v>34</v>
      </c>
      <c r="B30" s="33">
        <v>2.3844</v>
      </c>
      <c r="C30" s="33">
        <v>2.7136</v>
      </c>
      <c r="D30" s="33">
        <v>3.0897</v>
      </c>
      <c r="E30" s="33">
        <v>2.604</v>
      </c>
      <c r="F30" s="33">
        <v>2.528</v>
      </c>
      <c r="G30" s="33">
        <v>2.1747</v>
      </c>
      <c r="H30" s="33">
        <v>2.4935</v>
      </c>
      <c r="I30" s="33">
        <v>4.4263</v>
      </c>
      <c r="J30" s="33">
        <v>2.6245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0.006032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12223.25</v>
      </c>
      <c r="I35" s="19">
        <v>0</v>
      </c>
      <c r="J35" s="19">
        <v>0</v>
      </c>
      <c r="K35" s="23">
        <f>SUM(B35:J35)</f>
        <v>12223.25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47272.74</v>
      </c>
      <c r="I36" s="19">
        <v>0</v>
      </c>
      <c r="J36" s="19">
        <v>0</v>
      </c>
      <c r="K36" s="23">
        <f>SUM(B36:J36)</f>
        <v>47272.74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1296398.33</v>
      </c>
      <c r="C47" s="22">
        <f aca="true" t="shared" si="9" ref="C47:H47">+C48+C56</f>
        <v>1997981.12</v>
      </c>
      <c r="D47" s="22">
        <f t="shared" si="9"/>
        <v>2326386.6300000004</v>
      </c>
      <c r="E47" s="22">
        <f t="shared" si="9"/>
        <v>1338697.3900000001</v>
      </c>
      <c r="F47" s="22">
        <f t="shared" si="9"/>
        <v>1823977.2</v>
      </c>
      <c r="G47" s="22">
        <f t="shared" si="9"/>
        <v>2447833.21</v>
      </c>
      <c r="H47" s="22">
        <f t="shared" si="9"/>
        <v>1327117.54</v>
      </c>
      <c r="I47" s="22">
        <f>+I48+I56</f>
        <v>505691.5</v>
      </c>
      <c r="J47" s="22">
        <f>+J48+J56</f>
        <v>734869.23</v>
      </c>
      <c r="K47" s="22">
        <f>SUM(B47:J47)</f>
        <v>13798952.149999999</v>
      </c>
    </row>
    <row r="48" spans="1:11" ht="17.25" customHeight="1">
      <c r="A48" s="16" t="s">
        <v>48</v>
      </c>
      <c r="B48" s="23">
        <f>SUM(B49:B55)</f>
        <v>1279354.59</v>
      </c>
      <c r="C48" s="23">
        <f aca="true" t="shared" si="10" ref="C48:H48">SUM(C49:C55)</f>
        <v>1975263.28</v>
      </c>
      <c r="D48" s="23">
        <f t="shared" si="10"/>
        <v>2303408.43</v>
      </c>
      <c r="E48" s="23">
        <f t="shared" si="10"/>
        <v>1317262.04</v>
      </c>
      <c r="F48" s="23">
        <f t="shared" si="10"/>
        <v>1803138.98</v>
      </c>
      <c r="G48" s="23">
        <f t="shared" si="10"/>
        <v>2419445.09</v>
      </c>
      <c r="H48" s="23">
        <f t="shared" si="10"/>
        <v>1309543.92</v>
      </c>
      <c r="I48" s="23">
        <f>SUM(I49:I55)</f>
        <v>505691.5</v>
      </c>
      <c r="J48" s="23">
        <f>SUM(J49:J55)</f>
        <v>721779.49</v>
      </c>
      <c r="K48" s="23">
        <f aca="true" t="shared" si="11" ref="K48:K56">SUM(B48:J48)</f>
        <v>13634887.32</v>
      </c>
    </row>
    <row r="49" spans="1:11" ht="17.25" customHeight="1">
      <c r="A49" s="35" t="s">
        <v>49</v>
      </c>
      <c r="B49" s="23">
        <f aca="true" t="shared" si="12" ref="B49:H49">ROUND(B30*B7,2)</f>
        <v>1279354.59</v>
      </c>
      <c r="C49" s="23">
        <f t="shared" si="12"/>
        <v>1970882.25</v>
      </c>
      <c r="D49" s="23">
        <f t="shared" si="12"/>
        <v>2303408.43</v>
      </c>
      <c r="E49" s="23">
        <f t="shared" si="12"/>
        <v>1317262.04</v>
      </c>
      <c r="F49" s="23">
        <f t="shared" si="12"/>
        <v>1803138.98</v>
      </c>
      <c r="G49" s="23">
        <f t="shared" si="12"/>
        <v>2419445.09</v>
      </c>
      <c r="H49" s="23">
        <f t="shared" si="12"/>
        <v>1297320.67</v>
      </c>
      <c r="I49" s="23">
        <f>ROUND(I30*I7,2)</f>
        <v>505691.5</v>
      </c>
      <c r="J49" s="23">
        <f>ROUND(J30*J7,2)</f>
        <v>721779.49</v>
      </c>
      <c r="K49" s="23">
        <f t="shared" si="11"/>
        <v>13618283.04</v>
      </c>
    </row>
    <row r="50" spans="1:11" ht="17.25" customHeight="1">
      <c r="A50" s="35" t="s">
        <v>50</v>
      </c>
      <c r="B50" s="19">
        <v>0</v>
      </c>
      <c r="C50" s="23">
        <f>ROUND(C31*C7,2)</f>
        <v>4381.03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4381.03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12223.25</v>
      </c>
      <c r="I53" s="32">
        <f>+I35</f>
        <v>0</v>
      </c>
      <c r="J53" s="32">
        <f>+J35</f>
        <v>0</v>
      </c>
      <c r="K53" s="23">
        <f t="shared" si="11"/>
        <v>12223.25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17043.74</v>
      </c>
      <c r="C56" s="37">
        <v>22717.84</v>
      </c>
      <c r="D56" s="37">
        <v>22978.2</v>
      </c>
      <c r="E56" s="37">
        <v>21435.35</v>
      </c>
      <c r="F56" s="37">
        <v>20838.22</v>
      </c>
      <c r="G56" s="37">
        <v>28388.12</v>
      </c>
      <c r="H56" s="37">
        <v>17573.62</v>
      </c>
      <c r="I56" s="19">
        <v>0</v>
      </c>
      <c r="J56" s="37">
        <v>13089.74</v>
      </c>
      <c r="K56" s="37">
        <f t="shared" si="11"/>
        <v>164064.83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-181779.13</v>
      </c>
      <c r="C60" s="36">
        <f t="shared" si="13"/>
        <v>-231289.07</v>
      </c>
      <c r="D60" s="36">
        <f t="shared" si="13"/>
        <v>-446126.48</v>
      </c>
      <c r="E60" s="36">
        <f t="shared" si="13"/>
        <v>-277400.47</v>
      </c>
      <c r="F60" s="36">
        <f t="shared" si="13"/>
        <v>-211099.83000000002</v>
      </c>
      <c r="G60" s="36">
        <f t="shared" si="13"/>
        <v>-347848.81</v>
      </c>
      <c r="H60" s="36">
        <f t="shared" si="13"/>
        <v>-251919.53999999998</v>
      </c>
      <c r="I60" s="36">
        <f t="shared" si="13"/>
        <v>-94098.07999999999</v>
      </c>
      <c r="J60" s="36">
        <f t="shared" si="13"/>
        <v>-110542.83</v>
      </c>
      <c r="K60" s="36">
        <f>SUM(B60:J60)</f>
        <v>-2152104.24</v>
      </c>
    </row>
    <row r="61" spans="1:11" ht="18.75" customHeight="1">
      <c r="A61" s="16" t="s">
        <v>82</v>
      </c>
      <c r="B61" s="36">
        <f aca="true" t="shared" si="14" ref="B61:J61">B62+B63+B64+B65+B66+B67</f>
        <v>-148182</v>
      </c>
      <c r="C61" s="36">
        <f t="shared" si="14"/>
        <v>-207762</v>
      </c>
      <c r="D61" s="36">
        <f t="shared" si="14"/>
        <v>-184638</v>
      </c>
      <c r="E61" s="36">
        <f t="shared" si="14"/>
        <v>-131805</v>
      </c>
      <c r="F61" s="36">
        <f t="shared" si="14"/>
        <v>-158856</v>
      </c>
      <c r="G61" s="36">
        <f t="shared" si="14"/>
        <v>-191085</v>
      </c>
      <c r="H61" s="36">
        <f t="shared" si="14"/>
        <v>-176112</v>
      </c>
      <c r="I61" s="36">
        <f t="shared" si="14"/>
        <v>-32595</v>
      </c>
      <c r="J61" s="36">
        <f t="shared" si="14"/>
        <v>-61587</v>
      </c>
      <c r="K61" s="36">
        <f aca="true" t="shared" si="15" ref="K61:K92">SUM(B61:J61)</f>
        <v>-1292622</v>
      </c>
    </row>
    <row r="62" spans="1:11" ht="18.75" customHeight="1">
      <c r="A62" s="12" t="s">
        <v>83</v>
      </c>
      <c r="B62" s="36">
        <f>-ROUND(B9*$D$3,2)</f>
        <v>-148182</v>
      </c>
      <c r="C62" s="36">
        <f aca="true" t="shared" si="16" ref="C62:J62">-ROUND(C9*$D$3,2)</f>
        <v>-207762</v>
      </c>
      <c r="D62" s="36">
        <f t="shared" si="16"/>
        <v>-184638</v>
      </c>
      <c r="E62" s="36">
        <f t="shared" si="16"/>
        <v>-131805</v>
      </c>
      <c r="F62" s="36">
        <f t="shared" si="16"/>
        <v>-158856</v>
      </c>
      <c r="G62" s="36">
        <f t="shared" si="16"/>
        <v>-191085</v>
      </c>
      <c r="H62" s="36">
        <f t="shared" si="16"/>
        <v>-176112</v>
      </c>
      <c r="I62" s="36">
        <f t="shared" si="16"/>
        <v>-32595</v>
      </c>
      <c r="J62" s="36">
        <f t="shared" si="16"/>
        <v>-61587</v>
      </c>
      <c r="K62" s="36">
        <f t="shared" si="15"/>
        <v>-1292622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15"/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5"/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-33597.130000000005</v>
      </c>
      <c r="C68" s="36">
        <f t="shared" si="17"/>
        <v>-23527.07</v>
      </c>
      <c r="D68" s="36">
        <f t="shared" si="17"/>
        <v>-261488.48</v>
      </c>
      <c r="E68" s="36">
        <f t="shared" si="17"/>
        <v>-145595.47</v>
      </c>
      <c r="F68" s="36">
        <f t="shared" si="17"/>
        <v>-52243.83</v>
      </c>
      <c r="G68" s="36">
        <f t="shared" si="17"/>
        <v>-156763.81</v>
      </c>
      <c r="H68" s="36">
        <f t="shared" si="17"/>
        <v>-75807.54</v>
      </c>
      <c r="I68" s="36">
        <f t="shared" si="17"/>
        <v>-61503.079999999994</v>
      </c>
      <c r="J68" s="36">
        <f t="shared" si="17"/>
        <v>-48955.83</v>
      </c>
      <c r="K68" s="36">
        <f t="shared" si="15"/>
        <v>-859482.24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-14885.7</v>
      </c>
      <c r="C73" s="36">
        <v>-21609.25</v>
      </c>
      <c r="D73" s="36">
        <v>-20428.08</v>
      </c>
      <c r="E73" s="36">
        <v>-14325.4</v>
      </c>
      <c r="F73" s="36">
        <v>-19686.07</v>
      </c>
      <c r="G73" s="36">
        <v>-29998.54</v>
      </c>
      <c r="H73" s="36">
        <v>-14688.83</v>
      </c>
      <c r="I73" s="36">
        <v>-5163.81</v>
      </c>
      <c r="J73" s="36">
        <v>-10645.62</v>
      </c>
      <c r="K73" s="49">
        <f t="shared" si="15"/>
        <v>-151431.3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49">
        <f t="shared" si="15"/>
        <v>0</v>
      </c>
    </row>
    <row r="75" spans="1:11" ht="18.75" customHeight="1">
      <c r="A75" s="12" t="s">
        <v>68</v>
      </c>
      <c r="B75" s="19">
        <v>-18711.43</v>
      </c>
      <c r="C75" s="19">
        <v>-1724.15</v>
      </c>
      <c r="D75" s="19">
        <v>-239931.89</v>
      </c>
      <c r="E75" s="19">
        <v>-119246.08</v>
      </c>
      <c r="F75" s="19">
        <v>-32164.43</v>
      </c>
      <c r="G75" s="19">
        <v>-126740.09</v>
      </c>
      <c r="H75" s="19">
        <v>-61118.71</v>
      </c>
      <c r="I75" s="19">
        <v>-17917.44</v>
      </c>
      <c r="J75" s="19">
        <v>-25156.05</v>
      </c>
      <c r="K75" s="49">
        <f t="shared" si="15"/>
        <v>-642710.27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4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4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4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4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4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4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4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4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4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4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4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4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4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4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4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-11111.19</v>
      </c>
      <c r="F92" s="19">
        <v>0</v>
      </c>
      <c r="G92" s="19">
        <v>0</v>
      </c>
      <c r="H92" s="19">
        <v>0</v>
      </c>
      <c r="I92" s="49">
        <v>-6371.71</v>
      </c>
      <c r="J92" s="49">
        <v>-13154.16</v>
      </c>
      <c r="K92" s="49">
        <f t="shared" si="15"/>
        <v>-30637.06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49">
        <f t="shared" si="18"/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1114619.2</v>
      </c>
      <c r="C97" s="24">
        <f t="shared" si="19"/>
        <v>1766692.05</v>
      </c>
      <c r="D97" s="24">
        <f t="shared" si="19"/>
        <v>1880260.1500000001</v>
      </c>
      <c r="E97" s="24">
        <f t="shared" si="19"/>
        <v>1061296.9200000002</v>
      </c>
      <c r="F97" s="24">
        <f t="shared" si="19"/>
        <v>1612877.3699999999</v>
      </c>
      <c r="G97" s="24">
        <f t="shared" si="19"/>
        <v>2099984.4</v>
      </c>
      <c r="H97" s="24">
        <f t="shared" si="19"/>
        <v>1075198</v>
      </c>
      <c r="I97" s="24">
        <f>+I98+I99</f>
        <v>411593.42</v>
      </c>
      <c r="J97" s="24">
        <f>+J98+J99</f>
        <v>624326.4</v>
      </c>
      <c r="K97" s="49">
        <f t="shared" si="18"/>
        <v>11646847.91</v>
      </c>
      <c r="L97" s="70"/>
    </row>
    <row r="98" spans="1:12" ht="18.75" customHeight="1">
      <c r="A98" s="16" t="s">
        <v>90</v>
      </c>
      <c r="B98" s="24">
        <f aca="true" t="shared" si="20" ref="B98:J98">+B48+B61+B68+B94</f>
        <v>1097575.46</v>
      </c>
      <c r="C98" s="24">
        <f t="shared" si="20"/>
        <v>1743974.21</v>
      </c>
      <c r="D98" s="24">
        <f t="shared" si="20"/>
        <v>1857281.9500000002</v>
      </c>
      <c r="E98" s="24">
        <f t="shared" si="20"/>
        <v>1039861.5700000001</v>
      </c>
      <c r="F98" s="24">
        <f t="shared" si="20"/>
        <v>1592039.15</v>
      </c>
      <c r="G98" s="24">
        <f t="shared" si="20"/>
        <v>2071596.2799999998</v>
      </c>
      <c r="H98" s="24">
        <f t="shared" si="20"/>
        <v>1057624.38</v>
      </c>
      <c r="I98" s="24">
        <f t="shared" si="20"/>
        <v>411593.42</v>
      </c>
      <c r="J98" s="24">
        <f t="shared" si="20"/>
        <v>611236.66</v>
      </c>
      <c r="K98" s="49">
        <f t="shared" si="18"/>
        <v>11482783.08</v>
      </c>
      <c r="L98" s="70"/>
    </row>
    <row r="99" spans="1:12" ht="18" customHeight="1">
      <c r="A99" s="16" t="s">
        <v>124</v>
      </c>
      <c r="B99" s="24">
        <f aca="true" t="shared" si="21" ref="B99:J99">IF(+B56+B95+B100&lt;0,0,(B56+B95+B100))</f>
        <v>17043.74</v>
      </c>
      <c r="C99" s="24">
        <f>IF(+C56+C95+C100&lt;0,0,(C56+C95+C100))</f>
        <v>22717.84</v>
      </c>
      <c r="D99" s="24">
        <f t="shared" si="21"/>
        <v>22978.2</v>
      </c>
      <c r="E99" s="24">
        <f t="shared" si="21"/>
        <v>21435.35</v>
      </c>
      <c r="F99" s="24">
        <f t="shared" si="21"/>
        <v>20838.22</v>
      </c>
      <c r="G99" s="24">
        <f t="shared" si="21"/>
        <v>28388.12</v>
      </c>
      <c r="H99" s="24">
        <f t="shared" si="21"/>
        <v>17573.62</v>
      </c>
      <c r="I99" s="19">
        <f t="shared" si="21"/>
        <v>0</v>
      </c>
      <c r="J99" s="24">
        <f t="shared" si="21"/>
        <v>13089.74</v>
      </c>
      <c r="K99" s="49">
        <f t="shared" si="18"/>
        <v>164064.83</v>
      </c>
      <c r="L99" s="70"/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11646847.900000002</v>
      </c>
      <c r="L105" s="55"/>
    </row>
    <row r="106" spans="1:11" ht="18.75" customHeight="1">
      <c r="A106" s="26" t="s">
        <v>78</v>
      </c>
      <c r="B106" s="27">
        <v>134930.28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134930.28</v>
      </c>
    </row>
    <row r="107" spans="1:11" ht="18.75" customHeight="1">
      <c r="A107" s="26" t="s">
        <v>79</v>
      </c>
      <c r="B107" s="27">
        <v>979688.92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979688.92</v>
      </c>
    </row>
    <row r="108" spans="1:11" ht="18.75" customHeight="1">
      <c r="A108" s="26" t="s">
        <v>80</v>
      </c>
      <c r="B108" s="41">
        <v>0</v>
      </c>
      <c r="C108" s="27">
        <f>+C97</f>
        <v>1766692.05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1766692.05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1880260.1500000001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1880260.1500000001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1061296.9200000002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1061296.9200000002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186538.22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186538.22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267029.15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267029.15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399292.17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399292.17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760017.82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760017.82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619017.98</v>
      </c>
      <c r="H115" s="41">
        <v>0</v>
      </c>
      <c r="I115" s="41">
        <v>0</v>
      </c>
      <c r="J115" s="41">
        <v>0</v>
      </c>
      <c r="K115" s="42">
        <f t="shared" si="22"/>
        <v>619017.98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50199.41</v>
      </c>
      <c r="H116" s="41">
        <v>0</v>
      </c>
      <c r="I116" s="41">
        <v>0</v>
      </c>
      <c r="J116" s="41">
        <v>0</v>
      </c>
      <c r="K116" s="42">
        <f t="shared" si="22"/>
        <v>50199.41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337431.89</v>
      </c>
      <c r="H117" s="41">
        <v>0</v>
      </c>
      <c r="I117" s="41">
        <v>0</v>
      </c>
      <c r="J117" s="41">
        <v>0</v>
      </c>
      <c r="K117" s="42">
        <f t="shared" si="22"/>
        <v>337431.89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279602.2</v>
      </c>
      <c r="H118" s="41">
        <v>0</v>
      </c>
      <c r="I118" s="41">
        <v>0</v>
      </c>
      <c r="J118" s="41">
        <v>0</v>
      </c>
      <c r="K118" s="42">
        <f t="shared" si="22"/>
        <v>279602.2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813732.91</v>
      </c>
      <c r="H119" s="41">
        <v>0</v>
      </c>
      <c r="I119" s="41">
        <v>0</v>
      </c>
      <c r="J119" s="41">
        <v>0</v>
      </c>
      <c r="K119" s="42">
        <f t="shared" si="22"/>
        <v>813732.91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379279.05</v>
      </c>
      <c r="I120" s="41">
        <v>0</v>
      </c>
      <c r="J120" s="41">
        <v>0</v>
      </c>
      <c r="K120" s="42">
        <f t="shared" si="22"/>
        <v>379279.05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695918.96</v>
      </c>
      <c r="I121" s="41">
        <v>0</v>
      </c>
      <c r="J121" s="41">
        <v>0</v>
      </c>
      <c r="K121" s="42">
        <f t="shared" si="22"/>
        <v>695918.96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411593.42</v>
      </c>
      <c r="J122" s="41">
        <v>0</v>
      </c>
      <c r="K122" s="42">
        <f t="shared" si="22"/>
        <v>411593.42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624326.4</v>
      </c>
      <c r="K123" s="45">
        <f t="shared" si="22"/>
        <v>624326.4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2013-08-15T19:48:12Z</cp:lastPrinted>
  <dcterms:created xsi:type="dcterms:W3CDTF">2012-11-28T17:54:39Z</dcterms:created>
  <dcterms:modified xsi:type="dcterms:W3CDTF">2014-06-18T19:38:14Z</dcterms:modified>
  <cp:category/>
  <cp:version/>
  <cp:contentType/>
  <cp:contentStatus/>
</cp:coreProperties>
</file>