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<sst xmlns="http://schemas.openxmlformats.org/spreadsheetml/2006/main" count="128" uniqueCount="128">
  <si>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</si>
  <si>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</si>
  <si>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</si>
  <si>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</si>
  <si>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</si>
  <si>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</si>
  <si>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</si>
  <si>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</si>
  <si>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</si>
  <si>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</si>
  <si>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</si>
  <si>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</si>
  <si>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</si>
  <si>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</si>
  <si>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</si>
  <si>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</si>
  <si>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</si>
  <si>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</si>
  <si>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</si>
  <si>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</si>
  <si>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</si>
  <si>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</si>
  <si>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</si>
  <si>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</si>
  <si>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</si>
  <si>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</si>
  <si>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</si>
  <si>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</si>
  <si>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</si>
  <si>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</si>
  <si>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</si>
  <si>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</si>
  <si>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</si>
  <si>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</si>
  <si>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</si>
  <si>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</si>
  <si>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</si>
  <si>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</si>
  <si>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</si>
  <si>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</si>
  <si>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</si>
  <si>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</si>
  <si>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</si>
  <si>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</si>
  <si>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</si>
  <si>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</si>
  <si>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</si>
  <si>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</si>
  <si>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</si>
  <si>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</si>
  <si>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</si>
  <si>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</si>
  <si>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</si>
  <si>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</si>
  <si>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</si>
  <si>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</si>
  <si>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</si>
  <si>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</si>
  <si>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</si>
  <si>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</si>
  <si>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</si>
  <si>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</si>
  <si>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</si>
  <si>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</si>
  <si>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</si>
  <si>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</si>
  <si>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</si>
  <si>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</si>
  <si>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</si>
  <si>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</si>
  <si>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</si>
  <si>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</si>
  <si>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</si>
  <si>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</si>
  <si>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</si>
  <si>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</si>
  <si>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</si>
  <si>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</si>
  <si>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</si>
  <si>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</si>
  <si>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</si>
  <si>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</si>
  <si>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</si>
  <si>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</si>
  <si>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</si>
  <si>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</si>
  <si>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</si>
  <si>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</si>
  <si>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</si>
  <si>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</si>
  <si>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</si>
  <si>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</si>
  <si>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</si>
  <si>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</si>
  <si>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</si>
  <si>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</si>
  <si>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</si>
  <si>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</si>
  <si>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</si>
  <si>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</si>
  <si>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</si>
  <si>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</si>
  <si>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</si>
  <si>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</si>
  <si>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</si>
  <si>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</si>
  <si>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</si>
  <si>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</si>
  <si>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</si>
  <si>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</si>
  <si>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</si>
  <si>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</si>
  <si>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</si>
  <si>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</si>
  <si>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</si>
  <si>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</si>
  <si>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</si>
  <si>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</si>
  <si>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</si>
  <si>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</si>
  <si>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</si>
  <si>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</si>
  <si>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</si>
  <si>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</si>
  <si>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</t>
  </si>
  <si>
    <t>OPERAÇÃO 09/06/14 - VENCIMENTO 17/06/14</t>
  </si>
  <si>
    <t>6.3. Revisão de Remuneração pelo Transporte Coletivo (1)</t>
  </si>
  <si>
    <t xml:space="preserve">  (1) - Pagamento de combustível não fóssil  maio/14, áreas 01, 06 e 08.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</si>
</sst>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 quotePrefix="1">
      <alignment vertical="center"/>
    </xf>
    <xf numFmtId="43" fontId="0" fillId="0" borderId="0" xfId="53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  <xf numFmtId="43" fontId="0" fillId="0" borderId="0" xfId="53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4.75390625" style="1" bestFit="1" customWidth="1"/>
    <col min="14" max="16384" width="9.00390625" style="1" customWidth="1"/>
  </cols>
  <sheetData>
    <row r="1" spans="1:11" ht="21">
      <c r="A1" s="62" t="s">
        <v>86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21">
      <c r="A2" s="63" t="s">
        <v>125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4" t="s">
        <v>15</v>
      </c>
      <c r="B4" s="66" t="s">
        <v>114</v>
      </c>
      <c r="C4" s="67"/>
      <c r="D4" s="67"/>
      <c r="E4" s="67"/>
      <c r="F4" s="67"/>
      <c r="G4" s="67"/>
      <c r="H4" s="67"/>
      <c r="I4" s="67"/>
      <c r="J4" s="68"/>
      <c r="K4" s="65" t="s">
        <v>16</v>
      </c>
    </row>
    <row r="5" spans="1:11" ht="38.25">
      <c r="A5" s="64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9" t="s">
        <v>113</v>
      </c>
      <c r="J5" s="69" t="s">
        <v>112</v>
      </c>
      <c r="K5" s="64"/>
    </row>
    <row r="6" spans="1:11" ht="18.75" customHeight="1">
      <c r="A6" s="6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0"/>
      <c r="J6" s="70"/>
      <c r="K6" s="64"/>
    </row>
    <row r="7" spans="1:12" ht="17.25" customHeight="1">
      <c r="A7" s="8" t="s">
        <v>30</v>
      </c>
      <c r="B7" s="9">
        <f aca="true" t="shared" si="0" ref="B7:K7">+B8+B20+B24+B27</f>
        <v>615569</v>
      </c>
      <c r="C7" s="9">
        <f t="shared" si="0"/>
        <v>867157</v>
      </c>
      <c r="D7" s="9">
        <f t="shared" si="0"/>
        <v>894197</v>
      </c>
      <c r="E7" s="9">
        <f t="shared" si="0"/>
        <v>562128</v>
      </c>
      <c r="F7" s="9">
        <f t="shared" si="0"/>
        <v>791753</v>
      </c>
      <c r="G7" s="9">
        <f t="shared" si="0"/>
        <v>1189176</v>
      </c>
      <c r="H7" s="9">
        <f t="shared" si="0"/>
        <v>562584</v>
      </c>
      <c r="I7" s="9">
        <f t="shared" si="0"/>
        <v>138258</v>
      </c>
      <c r="J7" s="9">
        <f t="shared" si="0"/>
        <v>315735</v>
      </c>
      <c r="K7" s="9">
        <f t="shared" si="0"/>
        <v>5936557</v>
      </c>
      <c r="L7" s="53"/>
    </row>
    <row r="8" spans="1:11" ht="17.25" customHeight="1">
      <c r="A8" s="10" t="s">
        <v>120</v>
      </c>
      <c r="B8" s="11">
        <f>B9+B12+B16</f>
        <v>366023</v>
      </c>
      <c r="C8" s="11">
        <f aca="true" t="shared" si="1" ref="C8:J8">C9+C12+C16</f>
        <v>508211</v>
      </c>
      <c r="D8" s="11">
        <f t="shared" si="1"/>
        <v>500175</v>
      </c>
      <c r="E8" s="11">
        <f t="shared" si="1"/>
        <v>319659</v>
      </c>
      <c r="F8" s="11">
        <f t="shared" si="1"/>
        <v>442119</v>
      </c>
      <c r="G8" s="11">
        <f t="shared" si="1"/>
        <v>638908</v>
      </c>
      <c r="H8" s="11">
        <f t="shared" si="1"/>
        <v>344311</v>
      </c>
      <c r="I8" s="11">
        <f t="shared" si="1"/>
        <v>73469</v>
      </c>
      <c r="J8" s="11">
        <f t="shared" si="1"/>
        <v>173191</v>
      </c>
      <c r="K8" s="11">
        <f>SUM(B8:J8)</f>
        <v>3366066</v>
      </c>
    </row>
    <row r="9" spans="1:11" ht="17.25" customHeight="1">
      <c r="A9" s="15" t="s">
        <v>17</v>
      </c>
      <c r="B9" s="13">
        <f>+B10+B11</f>
        <v>58888</v>
      </c>
      <c r="C9" s="13">
        <f aca="true" t="shared" si="2" ref="C9:J9">+C10+C11</f>
        <v>96728</v>
      </c>
      <c r="D9" s="13">
        <f t="shared" si="2"/>
        <v>78765</v>
      </c>
      <c r="E9" s="13">
        <f t="shared" si="2"/>
        <v>53297</v>
      </c>
      <c r="F9" s="13">
        <f t="shared" si="2"/>
        <v>66345</v>
      </c>
      <c r="G9" s="13">
        <f t="shared" si="2"/>
        <v>71846</v>
      </c>
      <c r="H9" s="13">
        <f t="shared" si="2"/>
        <v>67585</v>
      </c>
      <c r="I9" s="13">
        <f t="shared" si="2"/>
        <v>13573</v>
      </c>
      <c r="J9" s="13">
        <f t="shared" si="2"/>
        <v>24678</v>
      </c>
      <c r="K9" s="11">
        <f>SUM(B9:J9)</f>
        <v>531705</v>
      </c>
    </row>
    <row r="10" spans="1:11" ht="17.25" customHeight="1">
      <c r="A10" s="30" t="s">
        <v>18</v>
      </c>
      <c r="B10" s="13">
        <v>58888</v>
      </c>
      <c r="C10" s="13">
        <v>96728</v>
      </c>
      <c r="D10" s="13">
        <v>78765</v>
      </c>
      <c r="E10" s="13">
        <v>53297</v>
      </c>
      <c r="F10" s="13">
        <v>66345</v>
      </c>
      <c r="G10" s="13">
        <v>71846</v>
      </c>
      <c r="H10" s="13">
        <v>67585</v>
      </c>
      <c r="I10" s="13">
        <v>13573</v>
      </c>
      <c r="J10" s="13">
        <v>24678</v>
      </c>
      <c r="K10" s="11">
        <f>SUM(B10:J10)</f>
        <v>531705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298783</v>
      </c>
      <c r="C12" s="17">
        <f t="shared" si="3"/>
        <v>400035</v>
      </c>
      <c r="D12" s="17">
        <f t="shared" si="3"/>
        <v>410693</v>
      </c>
      <c r="E12" s="17">
        <f t="shared" si="3"/>
        <v>259397</v>
      </c>
      <c r="F12" s="17">
        <f t="shared" si="3"/>
        <v>366018</v>
      </c>
      <c r="G12" s="17">
        <f t="shared" si="3"/>
        <v>552451</v>
      </c>
      <c r="H12" s="17">
        <f t="shared" si="3"/>
        <v>269628</v>
      </c>
      <c r="I12" s="17">
        <f t="shared" si="3"/>
        <v>57934</v>
      </c>
      <c r="J12" s="17">
        <f t="shared" si="3"/>
        <v>144550</v>
      </c>
      <c r="K12" s="11">
        <f aca="true" t="shared" si="4" ref="K12:K27">SUM(B12:J12)</f>
        <v>2759489</v>
      </c>
    </row>
    <row r="13" spans="1:13" ht="17.25" customHeight="1">
      <c r="A13" s="14" t="s">
        <v>20</v>
      </c>
      <c r="B13" s="13">
        <v>127159</v>
      </c>
      <c r="C13" s="13">
        <v>179063</v>
      </c>
      <c r="D13" s="13">
        <v>189785</v>
      </c>
      <c r="E13" s="13">
        <v>120254</v>
      </c>
      <c r="F13" s="13">
        <v>165750</v>
      </c>
      <c r="G13" s="13">
        <v>245841</v>
      </c>
      <c r="H13" s="13">
        <v>115952</v>
      </c>
      <c r="I13" s="13">
        <v>28726</v>
      </c>
      <c r="J13" s="13">
        <v>67359</v>
      </c>
      <c r="K13" s="11">
        <f t="shared" si="4"/>
        <v>1239889</v>
      </c>
      <c r="L13" s="53"/>
      <c r="M13" s="54"/>
    </row>
    <row r="14" spans="1:12" ht="17.25" customHeight="1">
      <c r="A14" s="14" t="s">
        <v>21</v>
      </c>
      <c r="B14" s="13">
        <v>140692</v>
      </c>
      <c r="C14" s="13">
        <v>178944</v>
      </c>
      <c r="D14" s="13">
        <v>179088</v>
      </c>
      <c r="E14" s="13">
        <v>114540</v>
      </c>
      <c r="F14" s="13">
        <v>163733</v>
      </c>
      <c r="G14" s="13">
        <v>259959</v>
      </c>
      <c r="H14" s="13">
        <v>125383</v>
      </c>
      <c r="I14" s="13">
        <v>22971</v>
      </c>
      <c r="J14" s="13">
        <v>62172</v>
      </c>
      <c r="K14" s="11">
        <f t="shared" si="4"/>
        <v>1247482</v>
      </c>
      <c r="L14" s="53"/>
    </row>
    <row r="15" spans="1:11" ht="17.25" customHeight="1">
      <c r="A15" s="14" t="s">
        <v>22</v>
      </c>
      <c r="B15" s="13">
        <v>30932</v>
      </c>
      <c r="C15" s="13">
        <v>42028</v>
      </c>
      <c r="D15" s="13">
        <v>41820</v>
      </c>
      <c r="E15" s="13">
        <v>24603</v>
      </c>
      <c r="F15" s="13">
        <v>36535</v>
      </c>
      <c r="G15" s="13">
        <v>46651</v>
      </c>
      <c r="H15" s="13">
        <v>28293</v>
      </c>
      <c r="I15" s="13">
        <v>6237</v>
      </c>
      <c r="J15" s="13">
        <v>15019</v>
      </c>
      <c r="K15" s="11">
        <f t="shared" si="4"/>
        <v>272118</v>
      </c>
    </row>
    <row r="16" spans="1:11" ht="17.25" customHeight="1">
      <c r="A16" s="15" t="s">
        <v>116</v>
      </c>
      <c r="B16" s="13">
        <f>B17+B18+B19</f>
        <v>8352</v>
      </c>
      <c r="C16" s="13">
        <f aca="true" t="shared" si="5" ref="C16:J16">C17+C18+C19</f>
        <v>11448</v>
      </c>
      <c r="D16" s="13">
        <f t="shared" si="5"/>
        <v>10717</v>
      </c>
      <c r="E16" s="13">
        <f t="shared" si="5"/>
        <v>6965</v>
      </c>
      <c r="F16" s="13">
        <f t="shared" si="5"/>
        <v>9756</v>
      </c>
      <c r="G16" s="13">
        <f t="shared" si="5"/>
        <v>14611</v>
      </c>
      <c r="H16" s="13">
        <f t="shared" si="5"/>
        <v>7098</v>
      </c>
      <c r="I16" s="13">
        <f t="shared" si="5"/>
        <v>1962</v>
      </c>
      <c r="J16" s="13">
        <f t="shared" si="5"/>
        <v>3963</v>
      </c>
      <c r="K16" s="11">
        <f t="shared" si="4"/>
        <v>74872</v>
      </c>
    </row>
    <row r="17" spans="1:11" ht="17.25" customHeight="1">
      <c r="A17" s="14" t="s">
        <v>117</v>
      </c>
      <c r="B17" s="13">
        <v>3376</v>
      </c>
      <c r="C17" s="13">
        <v>4801</v>
      </c>
      <c r="D17" s="13">
        <v>4460</v>
      </c>
      <c r="E17" s="13">
        <v>3160</v>
      </c>
      <c r="F17" s="13">
        <v>4275</v>
      </c>
      <c r="G17" s="13">
        <v>6691</v>
      </c>
      <c r="H17" s="13">
        <v>3355</v>
      </c>
      <c r="I17" s="13">
        <v>891</v>
      </c>
      <c r="J17" s="13">
        <v>1695</v>
      </c>
      <c r="K17" s="11">
        <f t="shared" si="4"/>
        <v>32704</v>
      </c>
    </row>
    <row r="18" spans="1:11" ht="17.25" customHeight="1">
      <c r="A18" s="14" t="s">
        <v>118</v>
      </c>
      <c r="B18" s="13">
        <v>225</v>
      </c>
      <c r="C18" s="13">
        <v>291</v>
      </c>
      <c r="D18" s="13">
        <v>355</v>
      </c>
      <c r="E18" s="13">
        <v>280</v>
      </c>
      <c r="F18" s="13">
        <v>324</v>
      </c>
      <c r="G18" s="13">
        <v>547</v>
      </c>
      <c r="H18" s="13">
        <v>219</v>
      </c>
      <c r="I18" s="13">
        <v>60</v>
      </c>
      <c r="J18" s="13">
        <v>117</v>
      </c>
      <c r="K18" s="11">
        <f t="shared" si="4"/>
        <v>2418</v>
      </c>
    </row>
    <row r="19" spans="1:11" ht="17.25" customHeight="1">
      <c r="A19" s="14" t="s">
        <v>119</v>
      </c>
      <c r="B19" s="13">
        <v>4751</v>
      </c>
      <c r="C19" s="13">
        <v>6356</v>
      </c>
      <c r="D19" s="13">
        <v>5902</v>
      </c>
      <c r="E19" s="13">
        <v>3525</v>
      </c>
      <c r="F19" s="13">
        <v>5157</v>
      </c>
      <c r="G19" s="13">
        <v>7373</v>
      </c>
      <c r="H19" s="13">
        <v>3524</v>
      </c>
      <c r="I19" s="13">
        <v>1011</v>
      </c>
      <c r="J19" s="13">
        <v>2151</v>
      </c>
      <c r="K19" s="11">
        <f t="shared" si="4"/>
        <v>39750</v>
      </c>
    </row>
    <row r="20" spans="1:11" ht="17.25" customHeight="1">
      <c r="A20" s="16" t="s">
        <v>23</v>
      </c>
      <c r="B20" s="11">
        <f>+B21+B22+B23</f>
        <v>201769</v>
      </c>
      <c r="C20" s="11">
        <f aca="true" t="shared" si="6" ref="C20:J20">+C21+C22+C23</f>
        <v>285206</v>
      </c>
      <c r="D20" s="11">
        <f t="shared" si="6"/>
        <v>300057</v>
      </c>
      <c r="E20" s="11">
        <f t="shared" si="6"/>
        <v>190027</v>
      </c>
      <c r="F20" s="11">
        <f t="shared" si="6"/>
        <v>281609</v>
      </c>
      <c r="G20" s="11">
        <f t="shared" si="6"/>
        <v>475410</v>
      </c>
      <c r="H20" s="11">
        <f t="shared" si="6"/>
        <v>175182</v>
      </c>
      <c r="I20" s="11">
        <f t="shared" si="6"/>
        <v>47903</v>
      </c>
      <c r="J20" s="11">
        <f t="shared" si="6"/>
        <v>103573</v>
      </c>
      <c r="K20" s="11">
        <f t="shared" si="4"/>
        <v>2060736</v>
      </c>
    </row>
    <row r="21" spans="1:12" ht="17.25" customHeight="1">
      <c r="A21" s="12" t="s">
        <v>24</v>
      </c>
      <c r="B21" s="13">
        <v>96817</v>
      </c>
      <c r="C21" s="13">
        <v>142804</v>
      </c>
      <c r="D21" s="13">
        <v>154029</v>
      </c>
      <c r="E21" s="13">
        <v>98084</v>
      </c>
      <c r="F21" s="13">
        <v>145765</v>
      </c>
      <c r="G21" s="13">
        <v>235801</v>
      </c>
      <c r="H21" s="13">
        <v>90543</v>
      </c>
      <c r="I21" s="13">
        <v>26260</v>
      </c>
      <c r="J21" s="13">
        <v>52803</v>
      </c>
      <c r="K21" s="11">
        <f t="shared" si="4"/>
        <v>1042906</v>
      </c>
      <c r="L21" s="53"/>
    </row>
    <row r="22" spans="1:12" ht="17.25" customHeight="1">
      <c r="A22" s="12" t="s">
        <v>25</v>
      </c>
      <c r="B22" s="13">
        <v>86884</v>
      </c>
      <c r="C22" s="13">
        <v>117446</v>
      </c>
      <c r="D22" s="13">
        <v>120160</v>
      </c>
      <c r="E22" s="13">
        <v>77645</v>
      </c>
      <c r="F22" s="13">
        <v>112957</v>
      </c>
      <c r="G22" s="13">
        <v>204808</v>
      </c>
      <c r="H22" s="13">
        <v>70130</v>
      </c>
      <c r="I22" s="13">
        <v>17656</v>
      </c>
      <c r="J22" s="13">
        <v>41295</v>
      </c>
      <c r="K22" s="11">
        <f t="shared" si="4"/>
        <v>848981</v>
      </c>
      <c r="L22" s="53"/>
    </row>
    <row r="23" spans="1:11" ht="17.25" customHeight="1">
      <c r="A23" s="12" t="s">
        <v>26</v>
      </c>
      <c r="B23" s="13">
        <v>18068</v>
      </c>
      <c r="C23" s="13">
        <v>24956</v>
      </c>
      <c r="D23" s="13">
        <v>25868</v>
      </c>
      <c r="E23" s="13">
        <v>14298</v>
      </c>
      <c r="F23" s="13">
        <v>22887</v>
      </c>
      <c r="G23" s="13">
        <v>34801</v>
      </c>
      <c r="H23" s="13">
        <v>14509</v>
      </c>
      <c r="I23" s="13">
        <v>3987</v>
      </c>
      <c r="J23" s="13">
        <v>9475</v>
      </c>
      <c r="K23" s="11">
        <f t="shared" si="4"/>
        <v>168849</v>
      </c>
    </row>
    <row r="24" spans="1:11" ht="17.25" customHeight="1">
      <c r="A24" s="16" t="s">
        <v>27</v>
      </c>
      <c r="B24" s="13">
        <v>47777</v>
      </c>
      <c r="C24" s="13">
        <v>73740</v>
      </c>
      <c r="D24" s="13">
        <v>93965</v>
      </c>
      <c r="E24" s="13">
        <v>52442</v>
      </c>
      <c r="F24" s="13">
        <v>68025</v>
      </c>
      <c r="G24" s="13">
        <v>74858</v>
      </c>
      <c r="H24" s="13">
        <v>36751</v>
      </c>
      <c r="I24" s="13">
        <v>16886</v>
      </c>
      <c r="J24" s="13">
        <v>38971</v>
      </c>
      <c r="K24" s="11">
        <f t="shared" si="4"/>
        <v>503415</v>
      </c>
    </row>
    <row r="25" spans="1:12" ht="17.25" customHeight="1">
      <c r="A25" s="12" t="s">
        <v>28</v>
      </c>
      <c r="B25" s="13">
        <v>30577</v>
      </c>
      <c r="C25" s="13">
        <v>47194</v>
      </c>
      <c r="D25" s="13">
        <v>60138</v>
      </c>
      <c r="E25" s="13">
        <v>33563</v>
      </c>
      <c r="F25" s="13">
        <v>43536</v>
      </c>
      <c r="G25" s="13">
        <v>47909</v>
      </c>
      <c r="H25" s="13">
        <v>23521</v>
      </c>
      <c r="I25" s="13">
        <v>10807</v>
      </c>
      <c r="J25" s="13">
        <v>24941</v>
      </c>
      <c r="K25" s="11">
        <f t="shared" si="4"/>
        <v>322186</v>
      </c>
      <c r="L25" s="53"/>
    </row>
    <row r="26" spans="1:12" ht="17.25" customHeight="1">
      <c r="A26" s="12" t="s">
        <v>29</v>
      </c>
      <c r="B26" s="13">
        <v>17200</v>
      </c>
      <c r="C26" s="13">
        <v>26546</v>
      </c>
      <c r="D26" s="13">
        <v>33827</v>
      </c>
      <c r="E26" s="13">
        <v>18879</v>
      </c>
      <c r="F26" s="13">
        <v>24489</v>
      </c>
      <c r="G26" s="13">
        <v>26949</v>
      </c>
      <c r="H26" s="13">
        <v>13230</v>
      </c>
      <c r="I26" s="13">
        <v>6079</v>
      </c>
      <c r="J26" s="13">
        <v>14030</v>
      </c>
      <c r="K26" s="11">
        <f t="shared" si="4"/>
        <v>181229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6340</v>
      </c>
      <c r="I27" s="11">
        <v>0</v>
      </c>
      <c r="J27" s="11">
        <v>0</v>
      </c>
      <c r="K27" s="11">
        <f t="shared" si="4"/>
        <v>6340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2.3844</v>
      </c>
      <c r="C29" s="33">
        <f aca="true" t="shared" si="7" ref="C29:J29">SUM(C30:C33)</f>
        <v>2.719632</v>
      </c>
      <c r="D29" s="33">
        <f t="shared" si="7"/>
        <v>3.0897</v>
      </c>
      <c r="E29" s="33">
        <f t="shared" si="7"/>
        <v>2.604</v>
      </c>
      <c r="F29" s="33">
        <f t="shared" si="7"/>
        <v>2.528</v>
      </c>
      <c r="G29" s="33">
        <f t="shared" si="7"/>
        <v>2.1747</v>
      </c>
      <c r="H29" s="33">
        <f t="shared" si="7"/>
        <v>2.4935</v>
      </c>
      <c r="I29" s="33">
        <f t="shared" si="7"/>
        <v>4.4263</v>
      </c>
      <c r="J29" s="33">
        <f t="shared" si="7"/>
        <v>2.6245</v>
      </c>
      <c r="K29" s="19">
        <v>0</v>
      </c>
    </row>
    <row r="30" spans="1:11" ht="17.25" customHeight="1">
      <c r="A30" s="16" t="s">
        <v>34</v>
      </c>
      <c r="B30" s="33">
        <v>2.3844</v>
      </c>
      <c r="C30" s="33">
        <v>2.7136</v>
      </c>
      <c r="D30" s="33">
        <v>3.0897</v>
      </c>
      <c r="E30" s="33">
        <v>2.604</v>
      </c>
      <c r="F30" s="33">
        <v>2.528</v>
      </c>
      <c r="G30" s="33">
        <v>2.1747</v>
      </c>
      <c r="H30" s="33">
        <v>2.4935</v>
      </c>
      <c r="I30" s="33">
        <v>4.4263</v>
      </c>
      <c r="J30" s="33">
        <v>2.6245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0.006032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12554.89</v>
      </c>
      <c r="I35" s="19">
        <v>0</v>
      </c>
      <c r="J35" s="19">
        <v>0</v>
      </c>
      <c r="K35" s="23">
        <f>SUM(B35:J35)</f>
        <v>12554.89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47272.74</v>
      </c>
      <c r="I36" s="19">
        <v>0</v>
      </c>
      <c r="J36" s="19">
        <v>0</v>
      </c>
      <c r="K36" s="23">
        <f>SUM(B36:J36)</f>
        <v>47272.74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1484806.46</v>
      </c>
      <c r="C47" s="22">
        <f aca="true" t="shared" si="9" ref="C47:H47">+C48+C56</f>
        <v>2381065.77</v>
      </c>
      <c r="D47" s="22">
        <f t="shared" si="9"/>
        <v>2785778.6700000004</v>
      </c>
      <c r="E47" s="22">
        <f t="shared" si="9"/>
        <v>1485216.6600000001</v>
      </c>
      <c r="F47" s="22">
        <f t="shared" si="9"/>
        <v>2022389.8</v>
      </c>
      <c r="G47" s="22">
        <f t="shared" si="9"/>
        <v>2614489.17</v>
      </c>
      <c r="H47" s="22">
        <f t="shared" si="9"/>
        <v>1432931.71</v>
      </c>
      <c r="I47" s="22">
        <f>+I48+I56</f>
        <v>611971.39</v>
      </c>
      <c r="J47" s="22">
        <f>+J48+J56</f>
        <v>841736.25</v>
      </c>
      <c r="K47" s="22">
        <f>SUM(B47:J47)</f>
        <v>15660385.880000003</v>
      </c>
    </row>
    <row r="48" spans="1:11" ht="17.25" customHeight="1">
      <c r="A48" s="16" t="s">
        <v>48</v>
      </c>
      <c r="B48" s="23">
        <f>SUM(B49:B55)</f>
        <v>1467762.72</v>
      </c>
      <c r="C48" s="23">
        <f aca="true" t="shared" si="10" ref="C48:H48">SUM(C49:C55)</f>
        <v>2358347.93</v>
      </c>
      <c r="D48" s="23">
        <f t="shared" si="10"/>
        <v>2762800.47</v>
      </c>
      <c r="E48" s="23">
        <f t="shared" si="10"/>
        <v>1463781.31</v>
      </c>
      <c r="F48" s="23">
        <f t="shared" si="10"/>
        <v>2001551.58</v>
      </c>
      <c r="G48" s="23">
        <f t="shared" si="10"/>
        <v>2586101.05</v>
      </c>
      <c r="H48" s="23">
        <f t="shared" si="10"/>
        <v>1415358.0899999999</v>
      </c>
      <c r="I48" s="23">
        <f>SUM(I49:I55)</f>
        <v>611971.39</v>
      </c>
      <c r="J48" s="23">
        <f>SUM(J49:J55)</f>
        <v>828646.51</v>
      </c>
      <c r="K48" s="23">
        <f aca="true" t="shared" si="11" ref="K48:K56">SUM(B48:J48)</f>
        <v>15496321.050000003</v>
      </c>
    </row>
    <row r="49" spans="1:11" ht="17.25" customHeight="1">
      <c r="A49" s="35" t="s">
        <v>49</v>
      </c>
      <c r="B49" s="23">
        <f aca="true" t="shared" si="12" ref="B49:H49">ROUND(B30*B7,2)</f>
        <v>1467762.72</v>
      </c>
      <c r="C49" s="23">
        <f t="shared" si="12"/>
        <v>2353117.24</v>
      </c>
      <c r="D49" s="23">
        <f t="shared" si="12"/>
        <v>2762800.47</v>
      </c>
      <c r="E49" s="23">
        <f t="shared" si="12"/>
        <v>1463781.31</v>
      </c>
      <c r="F49" s="23">
        <f t="shared" si="12"/>
        <v>2001551.58</v>
      </c>
      <c r="G49" s="23">
        <f t="shared" si="12"/>
        <v>2586101.05</v>
      </c>
      <c r="H49" s="23">
        <f t="shared" si="12"/>
        <v>1402803.2</v>
      </c>
      <c r="I49" s="23">
        <f>ROUND(I30*I7,2)</f>
        <v>611971.39</v>
      </c>
      <c r="J49" s="23">
        <f>ROUND(J30*J7,2)</f>
        <v>828646.51</v>
      </c>
      <c r="K49" s="23">
        <f t="shared" si="11"/>
        <v>15478535.47</v>
      </c>
    </row>
    <row r="50" spans="1:11" ht="17.25" customHeight="1">
      <c r="A50" s="35" t="s">
        <v>50</v>
      </c>
      <c r="B50" s="19">
        <v>0</v>
      </c>
      <c r="C50" s="23">
        <f>ROUND(C31*C7,2)</f>
        <v>5230.69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5230.69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12554.89</v>
      </c>
      <c r="I53" s="32">
        <f>+I35</f>
        <v>0</v>
      </c>
      <c r="J53" s="32">
        <f>+J35</f>
        <v>0</v>
      </c>
      <c r="K53" s="23">
        <f t="shared" si="11"/>
        <v>12554.89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17043.74</v>
      </c>
      <c r="C56" s="37">
        <v>22717.84</v>
      </c>
      <c r="D56" s="37">
        <v>22978.2</v>
      </c>
      <c r="E56" s="37">
        <v>21435.35</v>
      </c>
      <c r="F56" s="37">
        <v>20838.22</v>
      </c>
      <c r="G56" s="37">
        <v>28388.12</v>
      </c>
      <c r="H56" s="37">
        <v>17573.62</v>
      </c>
      <c r="I56" s="19">
        <v>0</v>
      </c>
      <c r="J56" s="37">
        <v>13089.74</v>
      </c>
      <c r="K56" s="37">
        <f t="shared" si="11"/>
        <v>164064.83</v>
      </c>
    </row>
    <row r="57" spans="1:13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  <c r="M57" s="58"/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3" ht="18.75" customHeight="1">
      <c r="A60" s="2" t="s">
        <v>57</v>
      </c>
      <c r="B60" s="36">
        <f aca="true" t="shared" si="13" ref="B60:J60">+B61+B68+B94+B95</f>
        <v>-56690.350000000035</v>
      </c>
      <c r="C60" s="36">
        <f t="shared" si="13"/>
        <v>-319463.26</v>
      </c>
      <c r="D60" s="36">
        <f t="shared" si="13"/>
        <v>-318524.64</v>
      </c>
      <c r="E60" s="36">
        <f t="shared" si="13"/>
        <v>-395625.6</v>
      </c>
      <c r="F60" s="36">
        <f t="shared" si="13"/>
        <v>-110688.76000000007</v>
      </c>
      <c r="G60" s="36">
        <f t="shared" si="13"/>
        <v>-426764.49</v>
      </c>
      <c r="H60" s="36">
        <f t="shared" si="13"/>
        <v>-187727.06</v>
      </c>
      <c r="I60" s="36">
        <f t="shared" si="13"/>
        <v>-85643.77</v>
      </c>
      <c r="J60" s="36">
        <f t="shared" si="13"/>
        <v>-99746.7</v>
      </c>
      <c r="K60" s="36">
        <f>SUM(B60:J60)</f>
        <v>-2000874.6300000001</v>
      </c>
      <c r="M60" s="55"/>
    </row>
    <row r="61" spans="1:11" ht="18.75" customHeight="1">
      <c r="A61" s="16" t="s">
        <v>82</v>
      </c>
      <c r="B61" s="36">
        <f aca="true" t="shared" si="14" ref="B61:J61">B62+B63+B64+B65+B66+B67</f>
        <v>-398879.65</v>
      </c>
      <c r="C61" s="36">
        <f t="shared" si="14"/>
        <v>-297660.34</v>
      </c>
      <c r="D61" s="36">
        <f t="shared" si="14"/>
        <v>-293368.69</v>
      </c>
      <c r="E61" s="36">
        <f t="shared" si="14"/>
        <v>-368060.1</v>
      </c>
      <c r="F61" s="36">
        <f t="shared" si="14"/>
        <v>-437391.78</v>
      </c>
      <c r="G61" s="36">
        <f t="shared" si="14"/>
        <v>-396740.77</v>
      </c>
      <c r="H61" s="36">
        <f t="shared" si="14"/>
        <v>-202755</v>
      </c>
      <c r="I61" s="36">
        <f t="shared" si="14"/>
        <v>-40719</v>
      </c>
      <c r="J61" s="36">
        <f t="shared" si="14"/>
        <v>-74034</v>
      </c>
      <c r="K61" s="36">
        <f aca="true" t="shared" si="15" ref="K61:K92">SUM(B61:J61)</f>
        <v>-2509609.33</v>
      </c>
    </row>
    <row r="62" spans="1:11" ht="18.75" customHeight="1">
      <c r="A62" s="12" t="s">
        <v>83</v>
      </c>
      <c r="B62" s="36">
        <f>-ROUND(B9*$D$3,2)</f>
        <v>-176664</v>
      </c>
      <c r="C62" s="36">
        <f aca="true" t="shared" si="16" ref="C62:J62">-ROUND(C9*$D$3,2)</f>
        <v>-290184</v>
      </c>
      <c r="D62" s="36">
        <f t="shared" si="16"/>
        <v>-236295</v>
      </c>
      <c r="E62" s="36">
        <f t="shared" si="16"/>
        <v>-159891</v>
      </c>
      <c r="F62" s="36">
        <f t="shared" si="16"/>
        <v>-199035</v>
      </c>
      <c r="G62" s="36">
        <f t="shared" si="16"/>
        <v>-215538</v>
      </c>
      <c r="H62" s="36">
        <f t="shared" si="16"/>
        <v>-202755</v>
      </c>
      <c r="I62" s="36">
        <f t="shared" si="16"/>
        <v>-40719</v>
      </c>
      <c r="J62" s="36">
        <f t="shared" si="16"/>
        <v>-74034</v>
      </c>
      <c r="K62" s="36">
        <f t="shared" si="15"/>
        <v>-1595115</v>
      </c>
    </row>
    <row r="63" spans="1:13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  <c r="M63" s="61"/>
    </row>
    <row r="64" spans="1:13" ht="18.75" customHeight="1">
      <c r="A64" s="12" t="s">
        <v>121</v>
      </c>
      <c r="B64" s="36">
        <v>-1995</v>
      </c>
      <c r="C64" s="36">
        <v>-69</v>
      </c>
      <c r="D64" s="36">
        <v>-471</v>
      </c>
      <c r="E64" s="36">
        <v>-1332</v>
      </c>
      <c r="F64" s="36">
        <v>-1368</v>
      </c>
      <c r="G64" s="36">
        <v>-951</v>
      </c>
      <c r="H64" s="36">
        <v>0</v>
      </c>
      <c r="I64" s="36">
        <v>0</v>
      </c>
      <c r="J64" s="36">
        <v>0</v>
      </c>
      <c r="K64" s="36">
        <f t="shared" si="15"/>
        <v>-6186</v>
      </c>
      <c r="M64" s="61"/>
    </row>
    <row r="65" spans="1:13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M65" s="61"/>
    </row>
    <row r="66" spans="1:11" ht="18.75" customHeight="1">
      <c r="A66" s="12" t="s">
        <v>60</v>
      </c>
      <c r="B66" s="48">
        <v>-220220.65</v>
      </c>
      <c r="C66" s="48">
        <v>-7407.34</v>
      </c>
      <c r="D66" s="48">
        <v>-56602.69</v>
      </c>
      <c r="E66" s="48">
        <v>-206837.1</v>
      </c>
      <c r="F66" s="48">
        <v>-236988.78</v>
      </c>
      <c r="G66" s="48">
        <v>-180251.77</v>
      </c>
      <c r="H66" s="19">
        <v>0</v>
      </c>
      <c r="I66" s="19">
        <v>0</v>
      </c>
      <c r="J66" s="19">
        <v>0</v>
      </c>
      <c r="K66" s="36">
        <f t="shared" si="15"/>
        <v>-908308.3300000001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36">
        <f aca="true" t="shared" si="17" ref="B68:J68">SUM(B69:B92)</f>
        <v>-14885.7</v>
      </c>
      <c r="C68" s="36">
        <f t="shared" si="17"/>
        <v>-21802.92</v>
      </c>
      <c r="D68" s="36">
        <f t="shared" si="17"/>
        <v>-25155.95</v>
      </c>
      <c r="E68" s="36">
        <f t="shared" si="17"/>
        <v>-27565.5</v>
      </c>
      <c r="F68" s="36">
        <f t="shared" si="17"/>
        <v>-20079.4</v>
      </c>
      <c r="G68" s="36">
        <f t="shared" si="17"/>
        <v>-30023.72</v>
      </c>
      <c r="H68" s="36">
        <f t="shared" si="17"/>
        <v>-15799.06</v>
      </c>
      <c r="I68" s="36">
        <f t="shared" si="17"/>
        <v>-44924.770000000004</v>
      </c>
      <c r="J68" s="36">
        <f t="shared" si="17"/>
        <v>-25712.7</v>
      </c>
      <c r="K68" s="36">
        <f t="shared" si="15"/>
        <v>-225949.72000000003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-912.8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-912.8</v>
      </c>
    </row>
    <row r="70" spans="1:11" ht="18.75" customHeight="1">
      <c r="A70" s="12" t="s">
        <v>63</v>
      </c>
      <c r="B70" s="19">
        <v>0</v>
      </c>
      <c r="C70" s="36">
        <v>-193.67</v>
      </c>
      <c r="D70" s="36">
        <v>-25.18</v>
      </c>
      <c r="E70" s="19">
        <v>0</v>
      </c>
      <c r="F70" s="19">
        <v>0</v>
      </c>
      <c r="G70" s="36">
        <v>-25.18</v>
      </c>
      <c r="H70" s="19">
        <v>0</v>
      </c>
      <c r="I70" s="19">
        <v>0</v>
      </c>
      <c r="J70" s="19">
        <v>0</v>
      </c>
      <c r="K70" s="36">
        <f t="shared" si="15"/>
        <v>-244.03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-1103.33</v>
      </c>
      <c r="E71" s="19">
        <v>0</v>
      </c>
      <c r="F71" s="36">
        <v>-393.33</v>
      </c>
      <c r="G71" s="19">
        <v>0</v>
      </c>
      <c r="H71" s="19">
        <v>0</v>
      </c>
      <c r="I71" s="48">
        <v>-2050.12</v>
      </c>
      <c r="J71" s="19">
        <v>0</v>
      </c>
      <c r="K71" s="36">
        <f t="shared" si="15"/>
        <v>-3546.7799999999997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66</v>
      </c>
      <c r="B73" s="36">
        <v>-14885.7</v>
      </c>
      <c r="C73" s="36">
        <v>-21609.25</v>
      </c>
      <c r="D73" s="36">
        <v>-20428.08</v>
      </c>
      <c r="E73" s="36">
        <v>-14325.4</v>
      </c>
      <c r="F73" s="36">
        <v>-19686.07</v>
      </c>
      <c r="G73" s="36">
        <v>-29998.54</v>
      </c>
      <c r="H73" s="36">
        <v>-14688.83</v>
      </c>
      <c r="I73" s="36">
        <v>-5163.81</v>
      </c>
      <c r="J73" s="36">
        <v>-10645.62</v>
      </c>
      <c r="K73" s="49">
        <f t="shared" si="15"/>
        <v>-151431.3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49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49">
        <f t="shared" si="15"/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4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-3000</v>
      </c>
      <c r="E77" s="19">
        <v>0</v>
      </c>
      <c r="F77" s="19">
        <v>0</v>
      </c>
      <c r="G77" s="19">
        <v>0</v>
      </c>
      <c r="H77" s="19">
        <v>-1000</v>
      </c>
      <c r="I77" s="19">
        <v>0</v>
      </c>
      <c r="J77" s="19">
        <v>0</v>
      </c>
      <c r="K77" s="49">
        <f t="shared" si="15"/>
        <v>-4000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-599.36</v>
      </c>
      <c r="E78" s="19">
        <v>0</v>
      </c>
      <c r="F78" s="19">
        <v>0</v>
      </c>
      <c r="G78" s="19">
        <v>0</v>
      </c>
      <c r="H78" s="19">
        <v>-110.23</v>
      </c>
      <c r="I78" s="19">
        <v>0</v>
      </c>
      <c r="J78" s="19">
        <v>0</v>
      </c>
      <c r="K78" s="49">
        <f t="shared" si="15"/>
        <v>-709.59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4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4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4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4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4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4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4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4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4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4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4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4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4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-12327.3</v>
      </c>
      <c r="F92" s="19">
        <v>0</v>
      </c>
      <c r="G92" s="19">
        <v>0</v>
      </c>
      <c r="H92" s="19">
        <v>0</v>
      </c>
      <c r="I92" s="49">
        <v>-7710.84</v>
      </c>
      <c r="J92" s="49">
        <v>-15067.08</v>
      </c>
      <c r="K92" s="49">
        <f t="shared" si="15"/>
        <v>-35105.22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126</v>
      </c>
      <c r="B94" s="19">
        <v>357075</v>
      </c>
      <c r="C94" s="19">
        <v>0</v>
      </c>
      <c r="D94" s="19">
        <v>0</v>
      </c>
      <c r="E94" s="19">
        <v>0</v>
      </c>
      <c r="F94" s="19">
        <v>346782.42</v>
      </c>
      <c r="G94" s="19">
        <v>0</v>
      </c>
      <c r="H94" s="19">
        <v>30827</v>
      </c>
      <c r="I94" s="19">
        <v>0</v>
      </c>
      <c r="J94" s="19">
        <v>0</v>
      </c>
      <c r="K94" s="49">
        <f aca="true" t="shared" si="18" ref="K94:K100">SUM(B94:J94)</f>
        <v>734684.4199999999</v>
      </c>
      <c r="L94" s="56"/>
    </row>
    <row r="95" spans="1:12" ht="18.75" customHeight="1">
      <c r="A95" s="16" t="s">
        <v>122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49">
        <f t="shared" si="18"/>
        <v>0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3" ht="18.75" customHeight="1">
      <c r="A97" s="16" t="s">
        <v>91</v>
      </c>
      <c r="B97" s="24">
        <f aca="true" t="shared" si="19" ref="B97:H97">+B98+B99</f>
        <v>1428116.1099999999</v>
      </c>
      <c r="C97" s="24">
        <f t="shared" si="19"/>
        <v>2061602.5100000002</v>
      </c>
      <c r="D97" s="24">
        <f t="shared" si="19"/>
        <v>2467254.0300000003</v>
      </c>
      <c r="E97" s="24">
        <f t="shared" si="19"/>
        <v>1089591.06</v>
      </c>
      <c r="F97" s="24">
        <f t="shared" si="19"/>
        <v>1911701.04</v>
      </c>
      <c r="G97" s="24">
        <f t="shared" si="19"/>
        <v>2187724.6799999997</v>
      </c>
      <c r="H97" s="24">
        <f t="shared" si="19"/>
        <v>1245204.65</v>
      </c>
      <c r="I97" s="24">
        <f>+I98+I99</f>
        <v>526327.62</v>
      </c>
      <c r="J97" s="24">
        <f>+J98+J99</f>
        <v>741989.55</v>
      </c>
      <c r="K97" s="49">
        <f t="shared" si="18"/>
        <v>13659511.25</v>
      </c>
      <c r="L97" s="55"/>
      <c r="M97" s="71"/>
    </row>
    <row r="98" spans="1:13" ht="18.75" customHeight="1">
      <c r="A98" s="16" t="s">
        <v>90</v>
      </c>
      <c r="B98" s="24">
        <f aca="true" t="shared" si="20" ref="B98:J98">+B48+B61+B68+B94</f>
        <v>1411072.3699999999</v>
      </c>
      <c r="C98" s="24">
        <f t="shared" si="20"/>
        <v>2038884.6700000002</v>
      </c>
      <c r="D98" s="24">
        <f t="shared" si="20"/>
        <v>2444275.83</v>
      </c>
      <c r="E98" s="24">
        <f t="shared" si="20"/>
        <v>1068155.71</v>
      </c>
      <c r="F98" s="24">
        <f t="shared" si="20"/>
        <v>1890862.82</v>
      </c>
      <c r="G98" s="24">
        <f t="shared" si="20"/>
        <v>2159336.5599999996</v>
      </c>
      <c r="H98" s="24">
        <f t="shared" si="20"/>
        <v>1227631.0299999998</v>
      </c>
      <c r="I98" s="24">
        <f t="shared" si="20"/>
        <v>526327.62</v>
      </c>
      <c r="J98" s="24">
        <f t="shared" si="20"/>
        <v>728899.81</v>
      </c>
      <c r="K98" s="49">
        <f t="shared" si="18"/>
        <v>13495446.42</v>
      </c>
      <c r="L98" s="55"/>
      <c r="M98" s="71"/>
    </row>
    <row r="99" spans="1:13" ht="18" customHeight="1">
      <c r="A99" s="16" t="s">
        <v>123</v>
      </c>
      <c r="B99" s="24">
        <f aca="true" t="shared" si="21" ref="B99:I99">IF(+B56+B95+B100&lt;0,0,(B56+B95+B100))</f>
        <v>17043.74</v>
      </c>
      <c r="C99" s="24">
        <f>IF(+C56+C95+C100&lt;0,0,(C56+C95+C100))</f>
        <v>22717.84</v>
      </c>
      <c r="D99" s="24">
        <f t="shared" si="21"/>
        <v>22978.2</v>
      </c>
      <c r="E99" s="24">
        <f t="shared" si="21"/>
        <v>21435.35</v>
      </c>
      <c r="F99" s="24">
        <f t="shared" si="21"/>
        <v>20838.22</v>
      </c>
      <c r="G99" s="24">
        <f t="shared" si="21"/>
        <v>28388.12</v>
      </c>
      <c r="H99" s="24">
        <f t="shared" si="21"/>
        <v>17573.62</v>
      </c>
      <c r="I99" s="19">
        <f t="shared" si="21"/>
        <v>0</v>
      </c>
      <c r="J99" s="24">
        <f>IF(+J56+J95+J100&lt;0,0,(J56+J95+J100))</f>
        <v>13089.74</v>
      </c>
      <c r="K99" s="49">
        <f t="shared" si="18"/>
        <v>164064.83</v>
      </c>
      <c r="M99" s="71"/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49">
        <f t="shared" si="18"/>
        <v>0</v>
      </c>
      <c r="M100" s="58"/>
    </row>
    <row r="101" spans="1:11" ht="18.75" customHeight="1">
      <c r="A101" s="16" t="s">
        <v>124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13659511.270000003</v>
      </c>
      <c r="L105" s="55"/>
    </row>
    <row r="106" spans="1:13" ht="18.75" customHeight="1">
      <c r="A106" s="26" t="s">
        <v>78</v>
      </c>
      <c r="B106" s="27">
        <v>120592.96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120592.96</v>
      </c>
      <c r="M106" s="58"/>
    </row>
    <row r="107" spans="1:11" ht="18.75" customHeight="1">
      <c r="A107" s="26" t="s">
        <v>79</v>
      </c>
      <c r="B107" s="27">
        <v>1307523.16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1307523.16</v>
      </c>
    </row>
    <row r="108" spans="1:11" ht="18.75" customHeight="1">
      <c r="A108" s="26" t="s">
        <v>80</v>
      </c>
      <c r="B108" s="41">
        <v>0</v>
      </c>
      <c r="C108" s="27">
        <f>+C97</f>
        <v>2061602.5100000002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2061602.5100000002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2467254.0300000003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2467254.0300000003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1089591.06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1089591.06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212956.66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212956.66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344390.32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344390.32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732151.58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732151.58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622202.49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622202.49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624107.56</v>
      </c>
      <c r="H115" s="41">
        <v>0</v>
      </c>
      <c r="I115" s="41">
        <v>0</v>
      </c>
      <c r="J115" s="41">
        <v>0</v>
      </c>
      <c r="K115" s="42">
        <f t="shared" si="22"/>
        <v>624107.56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51954.21</v>
      </c>
      <c r="H116" s="41">
        <v>0</v>
      </c>
      <c r="I116" s="41">
        <v>0</v>
      </c>
      <c r="J116" s="41">
        <v>0</v>
      </c>
      <c r="K116" s="42">
        <f t="shared" si="22"/>
        <v>51954.21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346654.91</v>
      </c>
      <c r="H117" s="41">
        <v>0</v>
      </c>
      <c r="I117" s="41">
        <v>0</v>
      </c>
      <c r="J117" s="41">
        <v>0</v>
      </c>
      <c r="K117" s="42">
        <f t="shared" si="22"/>
        <v>346654.91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321561.3</v>
      </c>
      <c r="H118" s="41">
        <v>0</v>
      </c>
      <c r="I118" s="41">
        <v>0</v>
      </c>
      <c r="J118" s="41">
        <v>0</v>
      </c>
      <c r="K118" s="42">
        <f t="shared" si="22"/>
        <v>321561.3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843446.7</v>
      </c>
      <c r="H119" s="41">
        <v>0</v>
      </c>
      <c r="I119" s="41">
        <v>0</v>
      </c>
      <c r="J119" s="41">
        <v>0</v>
      </c>
      <c r="K119" s="42">
        <f t="shared" si="22"/>
        <v>843446.7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487263.93</v>
      </c>
      <c r="I120" s="41">
        <v>0</v>
      </c>
      <c r="J120" s="41">
        <v>0</v>
      </c>
      <c r="K120" s="42">
        <f t="shared" si="22"/>
        <v>487263.93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757940.72</v>
      </c>
      <c r="I121" s="41">
        <v>0</v>
      </c>
      <c r="J121" s="41">
        <v>0</v>
      </c>
      <c r="K121" s="42">
        <f t="shared" si="22"/>
        <v>757940.72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526327.62</v>
      </c>
      <c r="J122" s="41">
        <v>0</v>
      </c>
      <c r="K122" s="42">
        <f t="shared" si="22"/>
        <v>526327.62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741989.55</v>
      </c>
      <c r="K123" s="45">
        <f t="shared" si="22"/>
        <v>741989.55</v>
      </c>
    </row>
    <row r="124" spans="1:11" ht="18.75" customHeight="1">
      <c r="A124" s="40" t="s">
        <v>127</v>
      </c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2013-08-15T19:48:12Z</cp:lastPrinted>
  <dcterms:created xsi:type="dcterms:W3CDTF">2012-11-28T17:54:39Z</dcterms:created>
  <dcterms:modified xsi:type="dcterms:W3CDTF">2014-06-17T13:38:36Z</dcterms:modified>
  <cp:category/>
  <cp:version/>
  <cp:contentType/>
  <cp:contentStatus/>
</cp:coreProperties>
</file>