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4"/>
  <c r="K66"/>
  <c r="B68"/>
  <c r="C68"/>
  <c r="D68"/>
  <c r="E68"/>
  <c r="F68"/>
  <c r="G68"/>
  <c r="H68"/>
  <c r="I68"/>
  <c r="J68"/>
  <c r="K68" s="1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4"/>
  <c r="K95"/>
  <c r="K96"/>
  <c r="B99"/>
  <c r="C99"/>
  <c r="D99"/>
  <c r="E99"/>
  <c r="F99"/>
  <c r="G99"/>
  <c r="H99"/>
  <c r="I99"/>
  <c r="J99"/>
  <c r="K99" s="1"/>
  <c r="K100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<sst xmlns="http://schemas.openxmlformats.org/spreadsheetml/2006/main" count="127" uniqueCount="127">
  <si>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</si>
  <si>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</si>
  <si>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</si>
  <si>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</si>
  <si>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</si>
  <si>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</si>
  <si>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</si>
  <si>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</si>
  <si>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</si>
  <si>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</si>
  <si>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</si>
  <si>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</si>
  <si>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</si>
  <si>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</si>
  <si>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</si>
  <si>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</si>
  <si>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</si>
  <si>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</si>
  <si>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</si>
  <si>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</si>
  <si>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</si>
  <si>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</si>
  <si>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</si>
  <si>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</si>
  <si>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</si>
  <si>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</si>
  <si>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</si>
  <si>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</si>
  <si>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</si>
  <si>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</si>
  <si>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</si>
  <si>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</si>
  <si>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</si>
  <si>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</si>
  <si>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</si>
  <si>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</si>
  <si>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</si>
  <si>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</si>
  <si>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</si>
  <si>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</si>
  <si>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</si>
  <si>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</si>
  <si>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</si>
  <si>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</si>
  <si>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</si>
  <si>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</si>
  <si>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</si>
  <si>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</si>
  <si>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</si>
  <si>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</si>
  <si>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</si>
  <si>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</si>
  <si>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</si>
  <si>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</si>
  <si>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</si>
  <si>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</si>
  <si>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</si>
  <si>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</si>
  <si>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</si>
  <si>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</si>
  <si>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</si>
  <si>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</si>
  <si>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</si>
  <si>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</si>
  <si>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</si>
  <si>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</si>
  <si>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</si>
  <si>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</si>
  <si>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</si>
  <si>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</si>
  <si>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</si>
  <si>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</si>
  <si>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</si>
  <si>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</si>
  <si>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</si>
  <si>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</si>
  <si>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</si>
  <si>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</si>
  <si>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</si>
  <si>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</si>
  <si>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</si>
  <si>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</si>
  <si>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</si>
  <si>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</si>
  <si>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</si>
  <si>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</si>
  <si>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</si>
  <si>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</si>
  <si>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</si>
  <si>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</si>
  <si>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</si>
  <si>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</si>
  <si>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</si>
  <si>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</si>
  <si>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</si>
  <si>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</si>
  <si>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</si>
  <si>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</si>
  <si>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</si>
  <si>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</si>
  <si>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</si>
  <si>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</si>
  <si>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</si>
  <si>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</si>
  <si>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</si>
  <si>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</si>
  <si>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</si>
  <si>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</si>
  <si>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</si>
  <si>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</si>
  <si>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</si>
  <si>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</si>
  <si>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</si>
  <si>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</si>
  <si>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</si>
  <si>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</si>
  <si>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</si>
  <si>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</si>
  <si>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</si>
  <si>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</si>
  <si>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</si>
  <si>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</si>
  <si>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</si>
  <si>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</si>
  <si>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</si>
  <si>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</si>
  <si>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08/06/14 - VENCIMENTO 16/06/14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</si>
</sst>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199648</v>
      </c>
      <c r="C7" s="9">
        <f t="shared" si="0"/>
        <v>307109</v>
      </c>
      <c r="D7" s="9">
        <f t="shared" si="0"/>
        <v>349288</v>
      </c>
      <c r="E7" s="9">
        <f t="shared" si="0"/>
        <v>174142</v>
      </c>
      <c r="F7" s="9">
        <f t="shared" si="0"/>
        <v>302093</v>
      </c>
      <c r="G7" s="9">
        <f t="shared" si="0"/>
        <v>399695</v>
      </c>
      <c r="H7" s="9">
        <f t="shared" si="0"/>
        <v>154598</v>
      </c>
      <c r="I7" s="9">
        <f t="shared" si="0"/>
        <v>40419</v>
      </c>
      <c r="J7" s="9">
        <f t="shared" si="0"/>
        <v>120334</v>
      </c>
      <c r="K7" s="9">
        <f t="shared" si="0"/>
        <v>2047326</v>
      </c>
      <c r="L7" s="53"/>
    </row>
    <row r="8" spans="1:13" ht="17.25" customHeight="1">
      <c r="A8" s="10" t="s">
        <v>121</v>
      </c>
      <c r="B8" s="11">
        <f>B9+B12+B16</f>
        <v>114452</v>
      </c>
      <c r="C8" s="11">
        <f t="shared" ref="C8:J8" si="1">C9+C12+C16</f>
        <v>177710</v>
      </c>
      <c r="D8" s="11">
        <f t="shared" si="1"/>
        <v>189563</v>
      </c>
      <c r="E8" s="11">
        <f t="shared" si="1"/>
        <v>96727</v>
      </c>
      <c r="F8" s="11">
        <f t="shared" si="1"/>
        <v>161255</v>
      </c>
      <c r="G8" s="11">
        <f t="shared" si="1"/>
        <v>206411</v>
      </c>
      <c r="H8" s="11">
        <f t="shared" si="1"/>
        <v>92082</v>
      </c>
      <c r="I8" s="11">
        <f t="shared" si="1"/>
        <v>19908</v>
      </c>
      <c r="J8" s="11">
        <f t="shared" si="1"/>
        <v>65897</v>
      </c>
      <c r="K8" s="11">
        <f>SUM(B8:J8)</f>
        <v>1124005</v>
      </c>
    </row>
    <row r="9" spans="1:13" ht="17.25" customHeight="1">
      <c r="A9" s="15" t="s">
        <v>17</v>
      </c>
      <c r="B9" s="13">
        <f>+B10+B11</f>
        <v>27429</v>
      </c>
      <c r="C9" s="13">
        <f t="shared" ref="C9:J9" si="2">+C10+C11</f>
        <v>53345</v>
      </c>
      <c r="D9" s="13">
        <f t="shared" si="2"/>
        <v>46780</v>
      </c>
      <c r="E9" s="13">
        <f t="shared" si="2"/>
        <v>25366</v>
      </c>
      <c r="F9" s="13">
        <f t="shared" si="2"/>
        <v>36666</v>
      </c>
      <c r="G9" s="13">
        <f t="shared" si="2"/>
        <v>32806</v>
      </c>
      <c r="H9" s="13">
        <f t="shared" si="2"/>
        <v>23619</v>
      </c>
      <c r="I9" s="13">
        <f t="shared" si="2"/>
        <v>5653</v>
      </c>
      <c r="J9" s="13">
        <f t="shared" si="2"/>
        <v>15140</v>
      </c>
      <c r="K9" s="11">
        <f>SUM(B9:J9)</f>
        <v>266804</v>
      </c>
    </row>
    <row r="10" spans="1:13" ht="17.25" customHeight="1">
      <c r="A10" s="30" t="s">
        <v>18</v>
      </c>
      <c r="B10" s="13">
        <v>27429</v>
      </c>
      <c r="C10" s="13">
        <v>53345</v>
      </c>
      <c r="D10" s="13">
        <v>46780</v>
      </c>
      <c r="E10" s="13">
        <v>25366</v>
      </c>
      <c r="F10" s="13">
        <v>36666</v>
      </c>
      <c r="G10" s="13">
        <v>32806</v>
      </c>
      <c r="H10" s="13">
        <v>23619</v>
      </c>
      <c r="I10" s="13">
        <v>5653</v>
      </c>
      <c r="J10" s="13">
        <v>15140</v>
      </c>
      <c r="K10" s="11">
        <f>SUM(B10:J10)</f>
        <v>266804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84251</v>
      </c>
      <c r="C12" s="17">
        <f t="shared" si="3"/>
        <v>120205</v>
      </c>
      <c r="D12" s="17">
        <f t="shared" si="3"/>
        <v>138241</v>
      </c>
      <c r="E12" s="17">
        <f t="shared" si="3"/>
        <v>69088</v>
      </c>
      <c r="F12" s="17">
        <f t="shared" si="3"/>
        <v>120875</v>
      </c>
      <c r="G12" s="17">
        <f t="shared" si="3"/>
        <v>168718</v>
      </c>
      <c r="H12" s="17">
        <f t="shared" si="3"/>
        <v>66583</v>
      </c>
      <c r="I12" s="17">
        <f t="shared" si="3"/>
        <v>13698</v>
      </c>
      <c r="J12" s="17">
        <f t="shared" si="3"/>
        <v>49107</v>
      </c>
      <c r="K12" s="11">
        <f t="shared" ref="K12:K27" si="4">SUM(B12:J12)</f>
        <v>830766</v>
      </c>
    </row>
    <row r="13" spans="1:13" ht="17.25" customHeight="1">
      <c r="A13" s="14" t="s">
        <v>20</v>
      </c>
      <c r="B13" s="13">
        <v>35940</v>
      </c>
      <c r="C13" s="13">
        <v>54263</v>
      </c>
      <c r="D13" s="13">
        <v>63323</v>
      </c>
      <c r="E13" s="13">
        <v>31748</v>
      </c>
      <c r="F13" s="13">
        <v>51818</v>
      </c>
      <c r="G13" s="13">
        <v>69665</v>
      </c>
      <c r="H13" s="13">
        <v>27198</v>
      </c>
      <c r="I13" s="13">
        <v>6917</v>
      </c>
      <c r="J13" s="13">
        <v>22922</v>
      </c>
      <c r="K13" s="11">
        <f t="shared" si="4"/>
        <v>363794</v>
      </c>
      <c r="L13" s="53"/>
      <c r="M13" s="54"/>
    </row>
    <row r="14" spans="1:13" ht="17.25" customHeight="1">
      <c r="A14" s="14" t="s">
        <v>21</v>
      </c>
      <c r="B14" s="13">
        <v>40725</v>
      </c>
      <c r="C14" s="13">
        <v>54813</v>
      </c>
      <c r="D14" s="13">
        <v>62827</v>
      </c>
      <c r="E14" s="13">
        <v>31124</v>
      </c>
      <c r="F14" s="13">
        <v>58903</v>
      </c>
      <c r="G14" s="13">
        <v>87866</v>
      </c>
      <c r="H14" s="13">
        <v>33564</v>
      </c>
      <c r="I14" s="13">
        <v>5501</v>
      </c>
      <c r="J14" s="13">
        <v>21838</v>
      </c>
      <c r="K14" s="11">
        <f t="shared" si="4"/>
        <v>397161</v>
      </c>
      <c r="L14" s="53"/>
    </row>
    <row r="15" spans="1:13" ht="17.25" customHeight="1">
      <c r="A15" s="14" t="s">
        <v>22</v>
      </c>
      <c r="B15" s="13">
        <v>7586</v>
      </c>
      <c r="C15" s="13">
        <v>11129</v>
      </c>
      <c r="D15" s="13">
        <v>12091</v>
      </c>
      <c r="E15" s="13">
        <v>6216</v>
      </c>
      <c r="F15" s="13">
        <v>10154</v>
      </c>
      <c r="G15" s="13">
        <v>11187</v>
      </c>
      <c r="H15" s="13">
        <v>5821</v>
      </c>
      <c r="I15" s="13">
        <v>1280</v>
      </c>
      <c r="J15" s="13">
        <v>4347</v>
      </c>
      <c r="K15" s="11">
        <f t="shared" si="4"/>
        <v>69811</v>
      </c>
    </row>
    <row r="16" spans="1:13" ht="17.25" customHeight="1">
      <c r="A16" s="15" t="s">
        <v>117</v>
      </c>
      <c r="B16" s="13">
        <f>B17+B18+B19</f>
        <v>2772</v>
      </c>
      <c r="C16" s="13">
        <f t="shared" ref="C16:J16" si="5">C17+C18+C19</f>
        <v>4160</v>
      </c>
      <c r="D16" s="13">
        <f t="shared" si="5"/>
        <v>4542</v>
      </c>
      <c r="E16" s="13">
        <f t="shared" si="5"/>
        <v>2273</v>
      </c>
      <c r="F16" s="13">
        <f t="shared" si="5"/>
        <v>3714</v>
      </c>
      <c r="G16" s="13">
        <f t="shared" si="5"/>
        <v>4887</v>
      </c>
      <c r="H16" s="13">
        <f t="shared" si="5"/>
        <v>1880</v>
      </c>
      <c r="I16" s="13">
        <f t="shared" si="5"/>
        <v>557</v>
      </c>
      <c r="J16" s="13">
        <f t="shared" si="5"/>
        <v>1650</v>
      </c>
      <c r="K16" s="11">
        <f t="shared" si="4"/>
        <v>26435</v>
      </c>
    </row>
    <row r="17" spans="1:12" ht="17.25" customHeight="1">
      <c r="A17" s="14" t="s">
        <v>118</v>
      </c>
      <c r="B17" s="13">
        <v>1309</v>
      </c>
      <c r="C17" s="13">
        <v>1994</v>
      </c>
      <c r="D17" s="13">
        <v>2154</v>
      </c>
      <c r="E17" s="13">
        <v>1184</v>
      </c>
      <c r="F17" s="13">
        <v>1787</v>
      </c>
      <c r="G17" s="13">
        <v>2481</v>
      </c>
      <c r="H17" s="13">
        <v>1016</v>
      </c>
      <c r="I17" s="13">
        <v>294</v>
      </c>
      <c r="J17" s="13">
        <v>800</v>
      </c>
      <c r="K17" s="11">
        <f t="shared" si="4"/>
        <v>13019</v>
      </c>
    </row>
    <row r="18" spans="1:12" ht="17.25" customHeight="1">
      <c r="A18" s="14" t="s">
        <v>119</v>
      </c>
      <c r="B18" s="13">
        <v>90</v>
      </c>
      <c r="C18" s="13">
        <v>112</v>
      </c>
      <c r="D18" s="13">
        <v>158</v>
      </c>
      <c r="E18" s="13">
        <v>82</v>
      </c>
      <c r="F18" s="13">
        <v>127</v>
      </c>
      <c r="G18" s="13">
        <v>296</v>
      </c>
      <c r="H18" s="13">
        <v>116</v>
      </c>
      <c r="I18" s="13">
        <v>11</v>
      </c>
      <c r="J18" s="13">
        <v>46</v>
      </c>
      <c r="K18" s="11">
        <f t="shared" si="4"/>
        <v>1038</v>
      </c>
    </row>
    <row r="19" spans="1:12" ht="17.25" customHeight="1">
      <c r="A19" s="14" t="s">
        <v>120</v>
      </c>
      <c r="B19" s="13">
        <v>1373</v>
      </c>
      <c r="C19" s="13">
        <v>2054</v>
      </c>
      <c r="D19" s="13">
        <v>2230</v>
      </c>
      <c r="E19" s="13">
        <v>1007</v>
      </c>
      <c r="F19" s="13">
        <v>1800</v>
      </c>
      <c r="G19" s="13">
        <v>2110</v>
      </c>
      <c r="H19" s="13">
        <v>748</v>
      </c>
      <c r="I19" s="13">
        <v>252</v>
      </c>
      <c r="J19" s="13">
        <v>804</v>
      </c>
      <c r="K19" s="11">
        <f t="shared" si="4"/>
        <v>12378</v>
      </c>
    </row>
    <row r="20" spans="1:12" ht="17.25" customHeight="1">
      <c r="A20" s="16" t="s">
        <v>23</v>
      </c>
      <c r="B20" s="11">
        <f>+B21+B22+B23</f>
        <v>66723</v>
      </c>
      <c r="C20" s="11">
        <f t="shared" ref="C20:J20" si="6">+C21+C22+C23</f>
        <v>98980</v>
      </c>
      <c r="D20" s="11">
        <f t="shared" si="6"/>
        <v>120651</v>
      </c>
      <c r="E20" s="11">
        <f t="shared" si="6"/>
        <v>59088</v>
      </c>
      <c r="F20" s="11">
        <f t="shared" si="6"/>
        <v>112572</v>
      </c>
      <c r="G20" s="11">
        <f t="shared" si="6"/>
        <v>167295</v>
      </c>
      <c r="H20" s="11">
        <f t="shared" si="6"/>
        <v>50928</v>
      </c>
      <c r="I20" s="11">
        <f t="shared" si="6"/>
        <v>14460</v>
      </c>
      <c r="J20" s="11">
        <f t="shared" si="6"/>
        <v>37716</v>
      </c>
      <c r="K20" s="11">
        <f t="shared" si="4"/>
        <v>728413</v>
      </c>
    </row>
    <row r="21" spans="1:12" ht="17.25" customHeight="1">
      <c r="A21" s="12" t="s">
        <v>24</v>
      </c>
      <c r="B21" s="13">
        <v>35004</v>
      </c>
      <c r="C21" s="13">
        <v>53808</v>
      </c>
      <c r="D21" s="13">
        <v>65083</v>
      </c>
      <c r="E21" s="13">
        <v>32416</v>
      </c>
      <c r="F21" s="13">
        <v>58564</v>
      </c>
      <c r="G21" s="13">
        <v>81340</v>
      </c>
      <c r="H21" s="13">
        <v>26541</v>
      </c>
      <c r="I21" s="13">
        <v>8500</v>
      </c>
      <c r="J21" s="13">
        <v>20418</v>
      </c>
      <c r="K21" s="11">
        <f t="shared" si="4"/>
        <v>381674</v>
      </c>
      <c r="L21" s="53"/>
    </row>
    <row r="22" spans="1:12" ht="17.25" customHeight="1">
      <c r="A22" s="12" t="s">
        <v>25</v>
      </c>
      <c r="B22" s="13">
        <v>26924</v>
      </c>
      <c r="C22" s="13">
        <v>38136</v>
      </c>
      <c r="D22" s="13">
        <v>47526</v>
      </c>
      <c r="E22" s="13">
        <v>22910</v>
      </c>
      <c r="F22" s="13">
        <v>47008</v>
      </c>
      <c r="G22" s="13">
        <v>77097</v>
      </c>
      <c r="H22" s="13">
        <v>21202</v>
      </c>
      <c r="I22" s="13">
        <v>5083</v>
      </c>
      <c r="J22" s="13">
        <v>14580</v>
      </c>
      <c r="K22" s="11">
        <f t="shared" si="4"/>
        <v>300466</v>
      </c>
      <c r="L22" s="53"/>
    </row>
    <row r="23" spans="1:12" ht="17.25" customHeight="1">
      <c r="A23" s="12" t="s">
        <v>26</v>
      </c>
      <c r="B23" s="13">
        <v>4795</v>
      </c>
      <c r="C23" s="13">
        <v>7036</v>
      </c>
      <c r="D23" s="13">
        <v>8042</v>
      </c>
      <c r="E23" s="13">
        <v>3762</v>
      </c>
      <c r="F23" s="13">
        <v>7000</v>
      </c>
      <c r="G23" s="13">
        <v>8858</v>
      </c>
      <c r="H23" s="13">
        <v>3185</v>
      </c>
      <c r="I23" s="13">
        <v>877</v>
      </c>
      <c r="J23" s="13">
        <v>2718</v>
      </c>
      <c r="K23" s="11">
        <f t="shared" si="4"/>
        <v>46273</v>
      </c>
    </row>
    <row r="24" spans="1:12" ht="17.25" customHeight="1">
      <c r="A24" s="16" t="s">
        <v>27</v>
      </c>
      <c r="B24" s="13">
        <v>18473</v>
      </c>
      <c r="C24" s="13">
        <v>30419</v>
      </c>
      <c r="D24" s="13">
        <v>39074</v>
      </c>
      <c r="E24" s="13">
        <v>18327</v>
      </c>
      <c r="F24" s="13">
        <v>28266</v>
      </c>
      <c r="G24" s="13">
        <v>25989</v>
      </c>
      <c r="H24" s="13">
        <v>10732</v>
      </c>
      <c r="I24" s="13">
        <v>6051</v>
      </c>
      <c r="J24" s="13">
        <v>16721</v>
      </c>
      <c r="K24" s="11">
        <f t="shared" si="4"/>
        <v>194052</v>
      </c>
    </row>
    <row r="25" spans="1:12" ht="17.25" customHeight="1">
      <c r="A25" s="12" t="s">
        <v>28</v>
      </c>
      <c r="B25" s="13">
        <v>11823</v>
      </c>
      <c r="C25" s="13">
        <v>19468</v>
      </c>
      <c r="D25" s="13">
        <v>25007</v>
      </c>
      <c r="E25" s="13">
        <v>11729</v>
      </c>
      <c r="F25" s="13">
        <v>18090</v>
      </c>
      <c r="G25" s="13">
        <v>16633</v>
      </c>
      <c r="H25" s="13">
        <v>6868</v>
      </c>
      <c r="I25" s="13">
        <v>3873</v>
      </c>
      <c r="J25" s="13">
        <v>10701</v>
      </c>
      <c r="K25" s="11">
        <f t="shared" si="4"/>
        <v>124192</v>
      </c>
      <c r="L25" s="53"/>
    </row>
    <row r="26" spans="1:12" ht="17.25" customHeight="1">
      <c r="A26" s="12" t="s">
        <v>29</v>
      </c>
      <c r="B26" s="13">
        <v>6650</v>
      </c>
      <c r="C26" s="13">
        <v>10951</v>
      </c>
      <c r="D26" s="13">
        <v>14067</v>
      </c>
      <c r="E26" s="13">
        <v>6598</v>
      </c>
      <c r="F26" s="13">
        <v>10176</v>
      </c>
      <c r="G26" s="13">
        <v>9356</v>
      </c>
      <c r="H26" s="13">
        <v>3864</v>
      </c>
      <c r="I26" s="13">
        <v>2178</v>
      </c>
      <c r="J26" s="13">
        <v>6020</v>
      </c>
      <c r="K26" s="11">
        <f t="shared" si="4"/>
        <v>69860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856</v>
      </c>
      <c r="I27" s="11">
        <v>0</v>
      </c>
      <c r="J27" s="11">
        <v>0</v>
      </c>
      <c r="K27" s="11">
        <f t="shared" si="4"/>
        <v>856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2.3843999999999999</v>
      </c>
      <c r="C29" s="33">
        <f t="shared" ref="C29:J29" si="7">SUM(C30:C33)</f>
        <v>2.7196319999999998</v>
      </c>
      <c r="D29" s="33">
        <f t="shared" si="7"/>
        <v>3.0897000000000001</v>
      </c>
      <c r="E29" s="33">
        <f t="shared" si="7"/>
        <v>2.6040000000000001</v>
      </c>
      <c r="F29" s="33">
        <f t="shared" si="7"/>
        <v>2.528</v>
      </c>
      <c r="G29" s="33">
        <f t="shared" si="7"/>
        <v>2.1747000000000001</v>
      </c>
      <c r="H29" s="33">
        <f t="shared" si="7"/>
        <v>2.4935</v>
      </c>
      <c r="I29" s="33">
        <f t="shared" si="7"/>
        <v>4.4263000000000003</v>
      </c>
      <c r="J29" s="33">
        <f t="shared" si="7"/>
        <v>2.6244999999999998</v>
      </c>
      <c r="K29" s="19">
        <v>0</v>
      </c>
    </row>
    <row r="30" spans="1:12" ht="17.25" customHeight="1">
      <c r="A30" s="16" t="s">
        <v>34</v>
      </c>
      <c r="B30" s="33">
        <v>2.3843999999999999</v>
      </c>
      <c r="C30" s="33">
        <v>2.7136</v>
      </c>
      <c r="D30" s="33">
        <v>3.0897000000000001</v>
      </c>
      <c r="E30" s="33">
        <v>2.6040000000000001</v>
      </c>
      <c r="F30" s="33">
        <v>2.528</v>
      </c>
      <c r="G30" s="33">
        <v>2.1747000000000001</v>
      </c>
      <c r="H30" s="33">
        <v>2.4935</v>
      </c>
      <c r="I30" s="33">
        <v>4.4263000000000003</v>
      </c>
      <c r="J30" s="33">
        <v>2.6244999999999998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6.032E-3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26229.24</v>
      </c>
      <c r="I35" s="19">
        <v>0</v>
      </c>
      <c r="J35" s="19">
        <v>0</v>
      </c>
      <c r="K35" s="23">
        <f>SUM(B35:J35)</f>
        <v>26229.24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493084.43</v>
      </c>
      <c r="C47" s="22">
        <f t="shared" ref="C47:H47" si="9">+C48+C56</f>
        <v>857941.29999999993</v>
      </c>
      <c r="D47" s="22">
        <f t="shared" si="9"/>
        <v>1102173.3299999998</v>
      </c>
      <c r="E47" s="22">
        <f t="shared" si="9"/>
        <v>474901.12</v>
      </c>
      <c r="F47" s="22">
        <f t="shared" si="9"/>
        <v>784529.32</v>
      </c>
      <c r="G47" s="22">
        <f t="shared" si="9"/>
        <v>897604.84</v>
      </c>
      <c r="H47" s="22">
        <f t="shared" si="9"/>
        <v>429292.97</v>
      </c>
      <c r="I47" s="22">
        <f>+I48+I56</f>
        <v>178906.62</v>
      </c>
      <c r="J47" s="22">
        <f>+J48+J56</f>
        <v>328906.32</v>
      </c>
      <c r="K47" s="22">
        <f>SUM(B47:J47)</f>
        <v>5547340.25</v>
      </c>
    </row>
    <row r="48" spans="1:11" ht="17.25" customHeight="1">
      <c r="A48" s="16" t="s">
        <v>48</v>
      </c>
      <c r="B48" s="23">
        <f>SUM(B49:B55)</f>
        <v>476040.69</v>
      </c>
      <c r="C48" s="23">
        <f t="shared" ref="C48:H48" si="10">SUM(C49:C55)</f>
        <v>835223.46</v>
      </c>
      <c r="D48" s="23">
        <f t="shared" si="10"/>
        <v>1079195.1299999999</v>
      </c>
      <c r="E48" s="23">
        <f t="shared" si="10"/>
        <v>453465.77</v>
      </c>
      <c r="F48" s="23">
        <f t="shared" si="10"/>
        <v>763691.1</v>
      </c>
      <c r="G48" s="23">
        <f t="shared" si="10"/>
        <v>869216.72</v>
      </c>
      <c r="H48" s="23">
        <f t="shared" si="10"/>
        <v>411719.35</v>
      </c>
      <c r="I48" s="23">
        <f>SUM(I49:I55)</f>
        <v>178906.62</v>
      </c>
      <c r="J48" s="23">
        <f>SUM(J49:J55)</f>
        <v>315816.58</v>
      </c>
      <c r="K48" s="23">
        <f t="shared" ref="K48:K56" si="11">SUM(B48:J48)</f>
        <v>5383275.4199999999</v>
      </c>
    </row>
    <row r="49" spans="1:11" ht="17.25" customHeight="1">
      <c r="A49" s="35" t="s">
        <v>49</v>
      </c>
      <c r="B49" s="23">
        <f t="shared" ref="B49:H49" si="12">ROUND(B30*B7,2)</f>
        <v>476040.69</v>
      </c>
      <c r="C49" s="23">
        <f t="shared" si="12"/>
        <v>833370.98</v>
      </c>
      <c r="D49" s="23">
        <f t="shared" si="12"/>
        <v>1079195.1299999999</v>
      </c>
      <c r="E49" s="23">
        <f t="shared" si="12"/>
        <v>453465.77</v>
      </c>
      <c r="F49" s="23">
        <f t="shared" si="12"/>
        <v>763691.1</v>
      </c>
      <c r="G49" s="23">
        <f t="shared" si="12"/>
        <v>869216.72</v>
      </c>
      <c r="H49" s="23">
        <f t="shared" si="12"/>
        <v>385490.11</v>
      </c>
      <c r="I49" s="23">
        <f>ROUND(I30*I7,2)</f>
        <v>178906.62</v>
      </c>
      <c r="J49" s="23">
        <f>ROUND(J30*J7,2)</f>
        <v>315816.58</v>
      </c>
      <c r="K49" s="23">
        <f t="shared" si="11"/>
        <v>5355193.7</v>
      </c>
    </row>
    <row r="50" spans="1:11" ht="17.25" customHeight="1">
      <c r="A50" s="35" t="s">
        <v>50</v>
      </c>
      <c r="B50" s="19">
        <v>0</v>
      </c>
      <c r="C50" s="23">
        <f>ROUND(C31*C7,2)</f>
        <v>1852.48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1852.48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26229.24</v>
      </c>
      <c r="I53" s="32">
        <f>+I35</f>
        <v>0</v>
      </c>
      <c r="J53" s="32">
        <f>+J35</f>
        <v>0</v>
      </c>
      <c r="K53" s="23">
        <f t="shared" si="11"/>
        <v>26229.24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17043.740000000002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164064.82999999999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-82287</v>
      </c>
      <c r="C60" s="36">
        <f t="shared" si="13"/>
        <v>-160228.67000000001</v>
      </c>
      <c r="D60" s="36">
        <f t="shared" si="13"/>
        <v>-141468.51</v>
      </c>
      <c r="E60" s="36">
        <f t="shared" si="13"/>
        <v>-80952.479999999996</v>
      </c>
      <c r="F60" s="36">
        <f t="shared" si="13"/>
        <v>-110391.33</v>
      </c>
      <c r="G60" s="36">
        <f t="shared" si="13"/>
        <v>-98443.18</v>
      </c>
      <c r="H60" s="36">
        <f t="shared" si="13"/>
        <v>-70857</v>
      </c>
      <c r="I60" s="36">
        <f t="shared" si="13"/>
        <v>-21263.34</v>
      </c>
      <c r="J60" s="36">
        <f t="shared" si="13"/>
        <v>-51307.42</v>
      </c>
      <c r="K60" s="36">
        <f>SUM(B60:J60)</f>
        <v>-817198.92999999993</v>
      </c>
    </row>
    <row r="61" spans="1:11" ht="18.75" customHeight="1">
      <c r="A61" s="16" t="s">
        <v>82</v>
      </c>
      <c r="B61" s="36">
        <f t="shared" ref="B61:J61" si="14">B62+B63+B64+B65+B66+B67</f>
        <v>-82287</v>
      </c>
      <c r="C61" s="36">
        <f t="shared" si="14"/>
        <v>-160035</v>
      </c>
      <c r="D61" s="36">
        <f t="shared" si="14"/>
        <v>-140340</v>
      </c>
      <c r="E61" s="36">
        <f t="shared" si="14"/>
        <v>-76098</v>
      </c>
      <c r="F61" s="36">
        <f t="shared" si="14"/>
        <v>-109998</v>
      </c>
      <c r="G61" s="36">
        <f t="shared" si="14"/>
        <v>-98418</v>
      </c>
      <c r="H61" s="36">
        <f t="shared" si="14"/>
        <v>-70857</v>
      </c>
      <c r="I61" s="36">
        <f t="shared" si="14"/>
        <v>-16959</v>
      </c>
      <c r="J61" s="36">
        <f t="shared" si="14"/>
        <v>-45420</v>
      </c>
      <c r="K61" s="36">
        <f t="shared" ref="K61:K92" si="15">SUM(B61:J61)</f>
        <v>-800412</v>
      </c>
    </row>
    <row r="62" spans="1:11" ht="18.75" customHeight="1">
      <c r="A62" s="12" t="s">
        <v>83</v>
      </c>
      <c r="B62" s="36">
        <f>-ROUND(B9*$D$3,2)</f>
        <v>-82287</v>
      </c>
      <c r="C62" s="36">
        <f t="shared" ref="C62:J62" si="16">-ROUND(C9*$D$3,2)</f>
        <v>-160035</v>
      </c>
      <c r="D62" s="36">
        <f t="shared" si="16"/>
        <v>-140340</v>
      </c>
      <c r="E62" s="36">
        <f t="shared" si="16"/>
        <v>-76098</v>
      </c>
      <c r="F62" s="36">
        <f t="shared" si="16"/>
        <v>-109998</v>
      </c>
      <c r="G62" s="36">
        <f t="shared" si="16"/>
        <v>-98418</v>
      </c>
      <c r="H62" s="36">
        <f t="shared" si="16"/>
        <v>-70857</v>
      </c>
      <c r="I62" s="36">
        <f t="shared" si="16"/>
        <v>-16959</v>
      </c>
      <c r="J62" s="36">
        <f t="shared" si="16"/>
        <v>-45420</v>
      </c>
      <c r="K62" s="36">
        <f t="shared" si="15"/>
        <v>-800412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0</v>
      </c>
      <c r="C68" s="36">
        <f t="shared" si="17"/>
        <v>-193.67</v>
      </c>
      <c r="D68" s="36">
        <f t="shared" si="17"/>
        <v>-1128.51</v>
      </c>
      <c r="E68" s="36">
        <f t="shared" si="17"/>
        <v>-4854.4799999999996</v>
      </c>
      <c r="F68" s="36">
        <f t="shared" si="17"/>
        <v>-393.33</v>
      </c>
      <c r="G68" s="36">
        <f t="shared" si="17"/>
        <v>-25.18</v>
      </c>
      <c r="H68" s="36">
        <f t="shared" si="17"/>
        <v>0</v>
      </c>
      <c r="I68" s="36">
        <f t="shared" si="17"/>
        <v>-4304.34</v>
      </c>
      <c r="J68" s="36">
        <f t="shared" si="17"/>
        <v>-5887.42</v>
      </c>
      <c r="K68" s="36">
        <f t="shared" si="15"/>
        <v>-16786.93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-3941.68</v>
      </c>
      <c r="F92" s="19">
        <v>0</v>
      </c>
      <c r="G92" s="19">
        <v>0</v>
      </c>
      <c r="H92" s="19">
        <v>0</v>
      </c>
      <c r="I92" s="49">
        <v>-2254.2199999999998</v>
      </c>
      <c r="J92" s="49">
        <v>-5887.42</v>
      </c>
      <c r="K92" s="49">
        <f t="shared" si="15"/>
        <v>-12083.32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t="shared" ref="K94:K100" si="18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91</v>
      </c>
      <c r="B97" s="24">
        <f t="shared" ref="B97:H97" si="19">+B98+B99</f>
        <v>410797.43</v>
      </c>
      <c r="C97" s="24">
        <f t="shared" si="19"/>
        <v>697712.62999999989</v>
      </c>
      <c r="D97" s="24">
        <f t="shared" si="19"/>
        <v>960704.81999999983</v>
      </c>
      <c r="E97" s="24">
        <f t="shared" si="19"/>
        <v>393948.64</v>
      </c>
      <c r="F97" s="24">
        <f t="shared" si="19"/>
        <v>674137.99</v>
      </c>
      <c r="G97" s="24">
        <f t="shared" si="19"/>
        <v>799161.65999999992</v>
      </c>
      <c r="H97" s="24">
        <f t="shared" si="19"/>
        <v>358435.97</v>
      </c>
      <c r="I97" s="24">
        <f>+I98+I99</f>
        <v>157643.28</v>
      </c>
      <c r="J97" s="24">
        <f>+J98+J99</f>
        <v>277598.90000000002</v>
      </c>
      <c r="K97" s="49">
        <f t="shared" si="18"/>
        <v>4730141.32</v>
      </c>
      <c r="L97" s="55"/>
    </row>
    <row r="98" spans="1:13" ht="18.75" customHeight="1">
      <c r="A98" s="16" t="s">
        <v>90</v>
      </c>
      <c r="B98" s="24">
        <f t="shared" ref="B98:J98" si="20">+B48+B61+B68+B94</f>
        <v>393753.69</v>
      </c>
      <c r="C98" s="24">
        <f t="shared" si="20"/>
        <v>674994.78999999992</v>
      </c>
      <c r="D98" s="24">
        <f t="shared" si="20"/>
        <v>937726.61999999988</v>
      </c>
      <c r="E98" s="24">
        <f t="shared" si="20"/>
        <v>372513.29000000004</v>
      </c>
      <c r="F98" s="24">
        <f t="shared" si="20"/>
        <v>653299.77</v>
      </c>
      <c r="G98" s="24">
        <f t="shared" si="20"/>
        <v>770773.53999999992</v>
      </c>
      <c r="H98" s="24">
        <f t="shared" si="20"/>
        <v>340862.35</v>
      </c>
      <c r="I98" s="24">
        <f t="shared" si="20"/>
        <v>157643.28</v>
      </c>
      <c r="J98" s="24">
        <f t="shared" si="20"/>
        <v>264509.16000000003</v>
      </c>
      <c r="K98" s="49">
        <f t="shared" si="18"/>
        <v>4566076.49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17043.740000000002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13089.74</v>
      </c>
      <c r="K99" s="49">
        <f t="shared" si="18"/>
        <v>164064.82999999999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4730141.3200000012</v>
      </c>
      <c r="L105" s="55"/>
    </row>
    <row r="106" spans="1:13" ht="18.75" customHeight="1">
      <c r="A106" s="26" t="s">
        <v>78</v>
      </c>
      <c r="B106" s="27">
        <v>50712.86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50712.86</v>
      </c>
    </row>
    <row r="107" spans="1:13" ht="18.75" customHeight="1">
      <c r="A107" s="26" t="s">
        <v>79</v>
      </c>
      <c r="B107" s="27">
        <v>360084.57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360084.57</v>
      </c>
    </row>
    <row r="108" spans="1:13" ht="18.75" customHeight="1">
      <c r="A108" s="26" t="s">
        <v>80</v>
      </c>
      <c r="B108" s="41">
        <v>0</v>
      </c>
      <c r="C108" s="27">
        <f>+C97</f>
        <v>697712.62999999989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697712.62999999989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960704.81999999983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960704.81999999983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393948.64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393948.64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84689.13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84689.13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108768.98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108768.98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169662.8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169662.8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311017.08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311017.08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215566.75</v>
      </c>
      <c r="H115" s="41">
        <v>0</v>
      </c>
      <c r="I115" s="41">
        <v>0</v>
      </c>
      <c r="J115" s="41">
        <v>0</v>
      </c>
      <c r="K115" s="42">
        <f t="shared" si="22"/>
        <v>215566.75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24182.95</v>
      </c>
      <c r="H116" s="41">
        <v>0</v>
      </c>
      <c r="I116" s="41">
        <v>0</v>
      </c>
      <c r="J116" s="41">
        <v>0</v>
      </c>
      <c r="K116" s="42">
        <f t="shared" si="22"/>
        <v>24182.95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135392.72</v>
      </c>
      <c r="H117" s="41">
        <v>0</v>
      </c>
      <c r="I117" s="41">
        <v>0</v>
      </c>
      <c r="J117" s="41">
        <v>0</v>
      </c>
      <c r="K117" s="42">
        <f t="shared" si="22"/>
        <v>135392.72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113001.95</v>
      </c>
      <c r="H118" s="41">
        <v>0</v>
      </c>
      <c r="I118" s="41">
        <v>0</v>
      </c>
      <c r="J118" s="41">
        <v>0</v>
      </c>
      <c r="K118" s="42">
        <f t="shared" si="22"/>
        <v>113001.95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311017.28000000003</v>
      </c>
      <c r="H119" s="41">
        <v>0</v>
      </c>
      <c r="I119" s="41">
        <v>0</v>
      </c>
      <c r="J119" s="41">
        <v>0</v>
      </c>
      <c r="K119" s="42">
        <f t="shared" si="22"/>
        <v>311017.28000000003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135762.56</v>
      </c>
      <c r="I120" s="41">
        <v>0</v>
      </c>
      <c r="J120" s="41">
        <v>0</v>
      </c>
      <c r="K120" s="42">
        <f t="shared" si="22"/>
        <v>135762.56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222673.42</v>
      </c>
      <c r="I121" s="41">
        <v>0</v>
      </c>
      <c r="J121" s="41">
        <v>0</v>
      </c>
      <c r="K121" s="42">
        <f t="shared" si="22"/>
        <v>222673.42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157643.28</v>
      </c>
      <c r="J122" s="41">
        <v>0</v>
      </c>
      <c r="K122" s="42">
        <f t="shared" si="22"/>
        <v>157643.28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277598.90000000002</v>
      </c>
      <c r="K123" s="45">
        <f t="shared" si="22"/>
        <v>277598.90000000002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0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2014-06-13T21:08:31Z</dcterms:modified>
</cp:coreProperties>
</file>