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4"/>
  <c r="K95"/>
  <c r="K96"/>
  <c r="B99"/>
  <c r="C99"/>
  <c r="D99"/>
  <c r="E99"/>
  <c r="F99"/>
  <c r="G99"/>
  <c r="H99"/>
  <c r="I99"/>
  <c r="J99"/>
  <c r="K99"/>
  <c r="K100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<sst xmlns="http://schemas.openxmlformats.org/spreadsheetml/2006/main" count="127" uniqueCount="127">
  <si>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</si>
  <si>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</si>
  <si>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</si>
  <si>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</si>
  <si>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</si>
  <si>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</si>
  <si>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</si>
  <si>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</si>
  <si>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</si>
  <si>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</si>
  <si>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</si>
  <si>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</si>
  <si>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</si>
  <si>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</si>
  <si>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</si>
  <si>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</si>
  <si>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</si>
  <si>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</si>
  <si>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</si>
  <si>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</si>
  <si>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</si>
  <si>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</si>
  <si>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</si>
  <si>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</si>
  <si>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</si>
  <si>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</si>
  <si>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</si>
  <si>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</si>
  <si>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</si>
  <si>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</si>
  <si>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</si>
  <si>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</si>
  <si>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</si>
  <si>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</si>
  <si>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</si>
  <si>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</si>
  <si>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</si>
  <si>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</si>
  <si>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</si>
  <si>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</si>
  <si>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</si>
  <si>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</si>
  <si>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</si>
  <si>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</si>
  <si>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</si>
  <si>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</si>
  <si>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</si>
  <si>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</si>
  <si>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</si>
  <si>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</si>
  <si>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</si>
  <si>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</si>
  <si>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</si>
  <si>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</si>
  <si>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</si>
  <si>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</si>
  <si>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</si>
  <si>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</si>
  <si>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</si>
  <si>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</si>
  <si>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</si>
  <si>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</si>
  <si>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</si>
  <si>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</si>
  <si>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</si>
  <si>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</si>
  <si>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</si>
  <si>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</si>
  <si>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</si>
  <si>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</si>
  <si>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</si>
  <si>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</si>
  <si>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</si>
  <si>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</si>
  <si>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</si>
  <si>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</si>
  <si>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</si>
  <si>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</si>
  <si>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</si>
  <si>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</si>
  <si>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</si>
  <si>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</si>
  <si>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</si>
  <si>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</si>
  <si>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</si>
  <si>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</si>
  <si>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</si>
  <si>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</si>
  <si>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</si>
  <si>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</si>
  <si>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</si>
  <si>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</si>
  <si>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</si>
  <si>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</si>
  <si>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</si>
  <si>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</si>
  <si>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</si>
  <si>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</si>
  <si>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</si>
  <si>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</si>
  <si>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</si>
  <si>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</si>
  <si>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</si>
  <si>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</si>
  <si>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</si>
  <si>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</si>
  <si>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</si>
  <si>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</si>
  <si>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</si>
  <si>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</si>
  <si>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</si>
  <si>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</si>
  <si>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</si>
  <si>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</si>
  <si>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</si>
  <si>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</si>
  <si>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</si>
  <si>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</si>
  <si>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</si>
  <si>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</si>
  <si>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</si>
  <si>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</si>
  <si>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</si>
  <si>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</si>
  <si>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</si>
  <si>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</si>
  <si>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07/06/14 - VENCIMENTO 16/06/14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</si>
</sst>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topLeftCell="B1" zoomScaleNormal="100" zoomScaleSheetLayoutView="70" workbookViewId="0">
      <selection activeCell="C8" sqref="C8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369796</v>
      </c>
      <c r="C7" s="9">
        <f t="shared" si="0"/>
        <v>546611</v>
      </c>
      <c r="D7" s="9">
        <f t="shared" si="0"/>
        <v>623410</v>
      </c>
      <c r="E7" s="9">
        <f t="shared" si="0"/>
        <v>338185</v>
      </c>
      <c r="F7" s="9">
        <f t="shared" si="0"/>
        <v>517430</v>
      </c>
      <c r="G7" s="9">
        <f t="shared" si="0"/>
        <v>702097</v>
      </c>
      <c r="H7" s="9">
        <f t="shared" si="0"/>
        <v>309487</v>
      </c>
      <c r="I7" s="9">
        <f t="shared" si="0"/>
        <v>82278</v>
      </c>
      <c r="J7" s="9">
        <f t="shared" si="0"/>
        <v>210564</v>
      </c>
      <c r="K7" s="9">
        <f t="shared" si="0"/>
        <v>3699858</v>
      </c>
      <c r="L7" s="53"/>
    </row>
    <row r="8" spans="1:13" ht="17.25" customHeight="1">
      <c r="A8" s="10" t="s">
        <v>121</v>
      </c>
      <c r="B8" s="11">
        <f>B9+B12+B16</f>
        <v>222804</v>
      </c>
      <c r="C8" s="11">
        <f t="shared" ref="C8:J8" si="1">C9+C12+C16</f>
        <v>335638</v>
      </c>
      <c r="D8" s="11">
        <f t="shared" si="1"/>
        <v>355060</v>
      </c>
      <c r="E8" s="11">
        <f t="shared" si="1"/>
        <v>195413</v>
      </c>
      <c r="F8" s="11">
        <f t="shared" si="1"/>
        <v>289369</v>
      </c>
      <c r="G8" s="11">
        <f t="shared" si="1"/>
        <v>377262</v>
      </c>
      <c r="H8" s="11">
        <f t="shared" si="1"/>
        <v>190975</v>
      </c>
      <c r="I8" s="11">
        <f t="shared" si="1"/>
        <v>44179</v>
      </c>
      <c r="J8" s="11">
        <f t="shared" si="1"/>
        <v>118118</v>
      </c>
      <c r="K8" s="11">
        <f>SUM(B8:J8)</f>
        <v>2128818</v>
      </c>
    </row>
    <row r="9" spans="1:13" ht="17.25" customHeight="1">
      <c r="A9" s="15" t="s">
        <v>17</v>
      </c>
      <c r="B9" s="13">
        <f>+B10+B11</f>
        <v>46032</v>
      </c>
      <c r="C9" s="13">
        <f t="shared" ref="C9:J9" si="2">+C10+C11</f>
        <v>84305</v>
      </c>
      <c r="D9" s="13">
        <f t="shared" si="2"/>
        <v>72385</v>
      </c>
      <c r="E9" s="13">
        <f t="shared" si="2"/>
        <v>44133</v>
      </c>
      <c r="F9" s="13">
        <f t="shared" si="2"/>
        <v>53897</v>
      </c>
      <c r="G9" s="13">
        <f t="shared" si="2"/>
        <v>50209</v>
      </c>
      <c r="H9" s="13">
        <f t="shared" si="2"/>
        <v>45684</v>
      </c>
      <c r="I9" s="13">
        <f t="shared" si="2"/>
        <v>10927</v>
      </c>
      <c r="J9" s="13">
        <f t="shared" si="2"/>
        <v>21321</v>
      </c>
      <c r="K9" s="11">
        <f>SUM(B9:J9)</f>
        <v>428893</v>
      </c>
    </row>
    <row r="10" spans="1:13" ht="17.25" customHeight="1">
      <c r="A10" s="30" t="s">
        <v>18</v>
      </c>
      <c r="B10" s="13">
        <v>46032</v>
      </c>
      <c r="C10" s="13">
        <v>84305</v>
      </c>
      <c r="D10" s="13">
        <v>72385</v>
      </c>
      <c r="E10" s="13">
        <v>44133</v>
      </c>
      <c r="F10" s="13">
        <v>53897</v>
      </c>
      <c r="G10" s="13">
        <v>50209</v>
      </c>
      <c r="H10" s="13">
        <v>45684</v>
      </c>
      <c r="I10" s="13">
        <v>10927</v>
      </c>
      <c r="J10" s="13">
        <v>21321</v>
      </c>
      <c r="K10" s="11">
        <f>SUM(B10:J10)</f>
        <v>428893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171898</v>
      </c>
      <c r="C12" s="17">
        <f t="shared" si="3"/>
        <v>244248</v>
      </c>
      <c r="D12" s="17">
        <f t="shared" si="3"/>
        <v>275156</v>
      </c>
      <c r="E12" s="17">
        <f t="shared" si="3"/>
        <v>147082</v>
      </c>
      <c r="F12" s="17">
        <f t="shared" si="3"/>
        <v>229088</v>
      </c>
      <c r="G12" s="17">
        <f t="shared" si="3"/>
        <v>318475</v>
      </c>
      <c r="H12" s="17">
        <f t="shared" si="3"/>
        <v>141462</v>
      </c>
      <c r="I12" s="17">
        <f t="shared" si="3"/>
        <v>32130</v>
      </c>
      <c r="J12" s="17">
        <f t="shared" si="3"/>
        <v>94068</v>
      </c>
      <c r="K12" s="11">
        <f t="shared" ref="K12:K27" si="4">SUM(B12:J12)</f>
        <v>1653607</v>
      </c>
    </row>
    <row r="13" spans="1:13" ht="17.25" customHeight="1">
      <c r="A13" s="14" t="s">
        <v>20</v>
      </c>
      <c r="B13" s="13">
        <v>77420</v>
      </c>
      <c r="C13" s="13">
        <v>117224</v>
      </c>
      <c r="D13" s="13">
        <v>133423</v>
      </c>
      <c r="E13" s="13">
        <v>71996</v>
      </c>
      <c r="F13" s="13">
        <v>105443</v>
      </c>
      <c r="G13" s="13">
        <v>142459</v>
      </c>
      <c r="H13" s="13">
        <v>62022</v>
      </c>
      <c r="I13" s="13">
        <v>16762</v>
      </c>
      <c r="J13" s="13">
        <v>45709</v>
      </c>
      <c r="K13" s="11">
        <f t="shared" si="4"/>
        <v>772458</v>
      </c>
      <c r="L13" s="53"/>
      <c r="M13" s="54"/>
    </row>
    <row r="14" spans="1:13" ht="17.25" customHeight="1">
      <c r="A14" s="14" t="s">
        <v>21</v>
      </c>
      <c r="B14" s="13">
        <v>77993</v>
      </c>
      <c r="C14" s="13">
        <v>102878</v>
      </c>
      <c r="D14" s="13">
        <v>117143</v>
      </c>
      <c r="E14" s="13">
        <v>62133</v>
      </c>
      <c r="F14" s="13">
        <v>103059</v>
      </c>
      <c r="G14" s="13">
        <v>152950</v>
      </c>
      <c r="H14" s="13">
        <v>66253</v>
      </c>
      <c r="I14" s="13">
        <v>12243</v>
      </c>
      <c r="J14" s="13">
        <v>39580</v>
      </c>
      <c r="K14" s="11">
        <f t="shared" si="4"/>
        <v>734232</v>
      </c>
      <c r="L14" s="53"/>
    </row>
    <row r="15" spans="1:13" ht="17.25" customHeight="1">
      <c r="A15" s="14" t="s">
        <v>22</v>
      </c>
      <c r="B15" s="13">
        <v>16485</v>
      </c>
      <c r="C15" s="13">
        <v>24146</v>
      </c>
      <c r="D15" s="13">
        <v>24590</v>
      </c>
      <c r="E15" s="13">
        <v>12953</v>
      </c>
      <c r="F15" s="13">
        <v>20586</v>
      </c>
      <c r="G15" s="13">
        <v>23066</v>
      </c>
      <c r="H15" s="13">
        <v>13187</v>
      </c>
      <c r="I15" s="13">
        <v>3125</v>
      </c>
      <c r="J15" s="13">
        <v>8779</v>
      </c>
      <c r="K15" s="11">
        <f t="shared" si="4"/>
        <v>146917</v>
      </c>
    </row>
    <row r="16" spans="1:13" ht="17.25" customHeight="1">
      <c r="A16" s="15" t="s">
        <v>117</v>
      </c>
      <c r="B16" s="13">
        <f>B17+B18+B19</f>
        <v>4874</v>
      </c>
      <c r="C16" s="13">
        <f t="shared" ref="C16:J16" si="5">C17+C18+C19</f>
        <v>7085</v>
      </c>
      <c r="D16" s="13">
        <f t="shared" si="5"/>
        <v>7519</v>
      </c>
      <c r="E16" s="13">
        <f t="shared" si="5"/>
        <v>4198</v>
      </c>
      <c r="F16" s="13">
        <f t="shared" si="5"/>
        <v>6384</v>
      </c>
      <c r="G16" s="13">
        <f t="shared" si="5"/>
        <v>8578</v>
      </c>
      <c r="H16" s="13">
        <f t="shared" si="5"/>
        <v>3829</v>
      </c>
      <c r="I16" s="13">
        <f t="shared" si="5"/>
        <v>1122</v>
      </c>
      <c r="J16" s="13">
        <f t="shared" si="5"/>
        <v>2729</v>
      </c>
      <c r="K16" s="11">
        <f t="shared" si="4"/>
        <v>46318</v>
      </c>
    </row>
    <row r="17" spans="1:12" ht="17.25" customHeight="1">
      <c r="A17" s="14" t="s">
        <v>118</v>
      </c>
      <c r="B17" s="13">
        <v>2115</v>
      </c>
      <c r="C17" s="13">
        <v>3283</v>
      </c>
      <c r="D17" s="13">
        <v>3344</v>
      </c>
      <c r="E17" s="13">
        <v>2081</v>
      </c>
      <c r="F17" s="13">
        <v>2952</v>
      </c>
      <c r="G17" s="13">
        <v>4211</v>
      </c>
      <c r="H17" s="13">
        <v>1941</v>
      </c>
      <c r="I17" s="13">
        <v>550</v>
      </c>
      <c r="J17" s="13">
        <v>1255</v>
      </c>
      <c r="K17" s="11">
        <f t="shared" si="4"/>
        <v>21732</v>
      </c>
    </row>
    <row r="18" spans="1:12" ht="17.25" customHeight="1">
      <c r="A18" s="14" t="s">
        <v>119</v>
      </c>
      <c r="B18" s="13">
        <v>164</v>
      </c>
      <c r="C18" s="13">
        <v>179</v>
      </c>
      <c r="D18" s="13">
        <v>308</v>
      </c>
      <c r="E18" s="13">
        <v>157</v>
      </c>
      <c r="F18" s="13">
        <v>238</v>
      </c>
      <c r="G18" s="13">
        <v>402</v>
      </c>
      <c r="H18" s="13">
        <v>177</v>
      </c>
      <c r="I18" s="13">
        <v>40</v>
      </c>
      <c r="J18" s="13">
        <v>64</v>
      </c>
      <c r="K18" s="11">
        <f t="shared" si="4"/>
        <v>1729</v>
      </c>
    </row>
    <row r="19" spans="1:12" ht="17.25" customHeight="1">
      <c r="A19" s="14" t="s">
        <v>120</v>
      </c>
      <c r="B19" s="13">
        <v>2595</v>
      </c>
      <c r="C19" s="13">
        <v>3623</v>
      </c>
      <c r="D19" s="13">
        <v>3867</v>
      </c>
      <c r="E19" s="13">
        <v>1960</v>
      </c>
      <c r="F19" s="13">
        <v>3194</v>
      </c>
      <c r="G19" s="13">
        <v>3965</v>
      </c>
      <c r="H19" s="13">
        <v>1711</v>
      </c>
      <c r="I19" s="13">
        <v>532</v>
      </c>
      <c r="J19" s="13">
        <v>1410</v>
      </c>
      <c r="K19" s="11">
        <f t="shared" si="4"/>
        <v>22857</v>
      </c>
    </row>
    <row r="20" spans="1:12" ht="17.25" customHeight="1">
      <c r="A20" s="16" t="s">
        <v>23</v>
      </c>
      <c r="B20" s="11">
        <f>+B21+B22+B23</f>
        <v>117690</v>
      </c>
      <c r="C20" s="11">
        <f t="shared" ref="C20:J20" si="6">+C21+C22+C23</f>
        <v>166005</v>
      </c>
      <c r="D20" s="11">
        <f t="shared" si="6"/>
        <v>207515</v>
      </c>
      <c r="E20" s="11">
        <f t="shared" si="6"/>
        <v>112275</v>
      </c>
      <c r="F20" s="11">
        <f t="shared" si="6"/>
        <v>186717</v>
      </c>
      <c r="G20" s="11">
        <f t="shared" si="6"/>
        <v>283889</v>
      </c>
      <c r="H20" s="11">
        <f t="shared" si="6"/>
        <v>95824</v>
      </c>
      <c r="I20" s="11">
        <f t="shared" si="6"/>
        <v>28217</v>
      </c>
      <c r="J20" s="11">
        <f t="shared" si="6"/>
        <v>66889</v>
      </c>
      <c r="K20" s="11">
        <f t="shared" si="4"/>
        <v>1265021</v>
      </c>
    </row>
    <row r="21" spans="1:12" ht="17.25" customHeight="1">
      <c r="A21" s="12" t="s">
        <v>24</v>
      </c>
      <c r="B21" s="13">
        <v>58782</v>
      </c>
      <c r="C21" s="13">
        <v>87076</v>
      </c>
      <c r="D21" s="13">
        <v>108213</v>
      </c>
      <c r="E21" s="13">
        <v>59396</v>
      </c>
      <c r="F21" s="13">
        <v>94118</v>
      </c>
      <c r="G21" s="13">
        <v>135521</v>
      </c>
      <c r="H21" s="13">
        <v>48667</v>
      </c>
      <c r="I21" s="13">
        <v>15790</v>
      </c>
      <c r="J21" s="13">
        <v>34638</v>
      </c>
      <c r="K21" s="11">
        <f t="shared" si="4"/>
        <v>642201</v>
      </c>
      <c r="L21" s="53"/>
    </row>
    <row r="22" spans="1:12" ht="17.25" customHeight="1">
      <c r="A22" s="12" t="s">
        <v>25</v>
      </c>
      <c r="B22" s="13">
        <v>49386</v>
      </c>
      <c r="C22" s="13">
        <v>65416</v>
      </c>
      <c r="D22" s="13">
        <v>84031</v>
      </c>
      <c r="E22" s="13">
        <v>44950</v>
      </c>
      <c r="F22" s="13">
        <v>78776</v>
      </c>
      <c r="G22" s="13">
        <v>130606</v>
      </c>
      <c r="H22" s="13">
        <v>40167</v>
      </c>
      <c r="I22" s="13">
        <v>10299</v>
      </c>
      <c r="J22" s="13">
        <v>26920</v>
      </c>
      <c r="K22" s="11">
        <f t="shared" si="4"/>
        <v>530551</v>
      </c>
      <c r="L22" s="53"/>
    </row>
    <row r="23" spans="1:12" ht="17.25" customHeight="1">
      <c r="A23" s="12" t="s">
        <v>26</v>
      </c>
      <c r="B23" s="13">
        <v>9522</v>
      </c>
      <c r="C23" s="13">
        <v>13513</v>
      </c>
      <c r="D23" s="13">
        <v>15271</v>
      </c>
      <c r="E23" s="13">
        <v>7929</v>
      </c>
      <c r="F23" s="13">
        <v>13823</v>
      </c>
      <c r="G23" s="13">
        <v>17762</v>
      </c>
      <c r="H23" s="13">
        <v>6990</v>
      </c>
      <c r="I23" s="13">
        <v>2128</v>
      </c>
      <c r="J23" s="13">
        <v>5331</v>
      </c>
      <c r="K23" s="11">
        <f t="shared" si="4"/>
        <v>92269</v>
      </c>
    </row>
    <row r="24" spans="1:12" ht="17.25" customHeight="1">
      <c r="A24" s="16" t="s">
        <v>27</v>
      </c>
      <c r="B24" s="13">
        <v>29302</v>
      </c>
      <c r="C24" s="13">
        <v>44968</v>
      </c>
      <c r="D24" s="13">
        <v>60835</v>
      </c>
      <c r="E24" s="13">
        <v>30497</v>
      </c>
      <c r="F24" s="13">
        <v>41344</v>
      </c>
      <c r="G24" s="13">
        <v>40946</v>
      </c>
      <c r="H24" s="13">
        <v>19117</v>
      </c>
      <c r="I24" s="13">
        <v>9882</v>
      </c>
      <c r="J24" s="13">
        <v>25557</v>
      </c>
      <c r="K24" s="11">
        <f t="shared" si="4"/>
        <v>302448</v>
      </c>
    </row>
    <row r="25" spans="1:12" ht="17.25" customHeight="1">
      <c r="A25" s="12" t="s">
        <v>28</v>
      </c>
      <c r="B25" s="13">
        <v>18753</v>
      </c>
      <c r="C25" s="13">
        <v>28780</v>
      </c>
      <c r="D25" s="13">
        <v>38934</v>
      </c>
      <c r="E25" s="13">
        <v>19518</v>
      </c>
      <c r="F25" s="13">
        <v>26460</v>
      </c>
      <c r="G25" s="13">
        <v>26205</v>
      </c>
      <c r="H25" s="13">
        <v>12235</v>
      </c>
      <c r="I25" s="13">
        <v>6324</v>
      </c>
      <c r="J25" s="13">
        <v>16356</v>
      </c>
      <c r="K25" s="11">
        <f t="shared" si="4"/>
        <v>193565</v>
      </c>
      <c r="L25" s="53"/>
    </row>
    <row r="26" spans="1:12" ht="17.25" customHeight="1">
      <c r="A26" s="12" t="s">
        <v>29</v>
      </c>
      <c r="B26" s="13">
        <v>10549</v>
      </c>
      <c r="C26" s="13">
        <v>16188</v>
      </c>
      <c r="D26" s="13">
        <v>21901</v>
      </c>
      <c r="E26" s="13">
        <v>10979</v>
      </c>
      <c r="F26" s="13">
        <v>14884</v>
      </c>
      <c r="G26" s="13">
        <v>14741</v>
      </c>
      <c r="H26" s="13">
        <v>6882</v>
      </c>
      <c r="I26" s="13">
        <v>3558</v>
      </c>
      <c r="J26" s="13">
        <v>9201</v>
      </c>
      <c r="K26" s="11">
        <f t="shared" si="4"/>
        <v>108883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3571</v>
      </c>
      <c r="I27" s="11">
        <v>0</v>
      </c>
      <c r="J27" s="11">
        <v>0</v>
      </c>
      <c r="K27" s="11">
        <f t="shared" si="4"/>
        <v>3571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19459.39</v>
      </c>
      <c r="I35" s="19">
        <v>0</v>
      </c>
      <c r="J35" s="19">
        <v>0</v>
      </c>
      <c r="K35" s="23">
        <f>SUM(B35:J35)</f>
        <v>19459.39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898785.32</v>
      </c>
      <c r="C47" s="22">
        <f t="shared" ref="C47:H47" si="9">+C48+C56</f>
        <v>1509298.61</v>
      </c>
      <c r="D47" s="22">
        <f t="shared" si="9"/>
        <v>1949128.0799999998</v>
      </c>
      <c r="E47" s="22">
        <f t="shared" si="9"/>
        <v>902069.09</v>
      </c>
      <c r="F47" s="22">
        <f t="shared" si="9"/>
        <v>1328901.26</v>
      </c>
      <c r="G47" s="22">
        <f t="shared" si="9"/>
        <v>1555238.4700000002</v>
      </c>
      <c r="H47" s="22">
        <f t="shared" si="9"/>
        <v>808738.84</v>
      </c>
      <c r="I47" s="22">
        <f>+I48+I56</f>
        <v>346842.91</v>
      </c>
      <c r="J47" s="22">
        <f>+J48+J56</f>
        <v>538589.97</v>
      </c>
      <c r="K47" s="22">
        <f>SUM(B47:J47)</f>
        <v>9837592.5500000007</v>
      </c>
    </row>
    <row r="48" spans="1:11" ht="17.25" customHeight="1">
      <c r="A48" s="16" t="s">
        <v>48</v>
      </c>
      <c r="B48" s="23">
        <f>SUM(B49:B55)</f>
        <v>881741.58</v>
      </c>
      <c r="C48" s="23">
        <f t="shared" ref="C48:H48" si="10">SUM(C49:C55)</f>
        <v>1486580.77</v>
      </c>
      <c r="D48" s="23">
        <f t="shared" si="10"/>
        <v>1926149.88</v>
      </c>
      <c r="E48" s="23">
        <f t="shared" si="10"/>
        <v>880633.74</v>
      </c>
      <c r="F48" s="23">
        <f t="shared" si="10"/>
        <v>1308063.04</v>
      </c>
      <c r="G48" s="23">
        <f t="shared" si="10"/>
        <v>1526850.35</v>
      </c>
      <c r="H48" s="23">
        <f t="shared" si="10"/>
        <v>791165.22</v>
      </c>
      <c r="I48" s="23">
        <f>SUM(I49:I55)</f>
        <v>346842.91</v>
      </c>
      <c r="J48" s="23">
        <f>SUM(J49:J55)</f>
        <v>526304.72</v>
      </c>
      <c r="K48" s="23">
        <f t="shared" ref="K48:K56" si="11">SUM(B48:J48)</f>
        <v>9674332.2100000028</v>
      </c>
    </row>
    <row r="49" spans="1:11" ht="17.25" customHeight="1">
      <c r="A49" s="35" t="s">
        <v>49</v>
      </c>
      <c r="B49" s="23">
        <f t="shared" ref="B49:H49" si="12">ROUND(B30*B7,2)</f>
        <v>881741.58</v>
      </c>
      <c r="C49" s="23">
        <f t="shared" si="12"/>
        <v>1483283.61</v>
      </c>
      <c r="D49" s="23">
        <f t="shared" si="12"/>
        <v>1926149.88</v>
      </c>
      <c r="E49" s="23">
        <f t="shared" si="12"/>
        <v>880633.74</v>
      </c>
      <c r="F49" s="23">
        <f t="shared" si="12"/>
        <v>1308063.04</v>
      </c>
      <c r="G49" s="23">
        <f t="shared" si="12"/>
        <v>1526850.35</v>
      </c>
      <c r="H49" s="23">
        <f t="shared" si="12"/>
        <v>771705.83</v>
      </c>
      <c r="I49" s="23">
        <f>ROUND(I30*I7,2)</f>
        <v>346842.91</v>
      </c>
      <c r="J49" s="23">
        <f>ROUND(J30*J7,2)</f>
        <v>526304.72</v>
      </c>
      <c r="K49" s="23">
        <f t="shared" si="11"/>
        <v>9651575.660000002</v>
      </c>
    </row>
    <row r="50" spans="1:11" ht="17.25" customHeight="1">
      <c r="A50" s="35" t="s">
        <v>50</v>
      </c>
      <c r="B50" s="19">
        <v>0</v>
      </c>
      <c r="C50" s="23">
        <f>ROUND(C31*C7,2)</f>
        <v>3297.16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3297.16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19459.39</v>
      </c>
      <c r="I53" s="32">
        <f>+I35</f>
        <v>0</v>
      </c>
      <c r="J53" s="32">
        <f>+J35</f>
        <v>0</v>
      </c>
      <c r="K53" s="23">
        <f t="shared" si="11"/>
        <v>19459.39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17043.740000000002</v>
      </c>
      <c r="C56" s="37">
        <v>22717.84</v>
      </c>
      <c r="D56" s="37">
        <v>22978.2</v>
      </c>
      <c r="E56" s="37">
        <v>21435.35</v>
      </c>
      <c r="F56" s="37">
        <v>20838.22</v>
      </c>
      <c r="G56" s="37">
        <v>28388.12</v>
      </c>
      <c r="H56" s="37">
        <v>17573.62</v>
      </c>
      <c r="I56" s="19">
        <v>0</v>
      </c>
      <c r="J56" s="37">
        <v>12285.25</v>
      </c>
      <c r="K56" s="37">
        <f t="shared" si="11"/>
        <v>163260.34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-138096</v>
      </c>
      <c r="C60" s="36">
        <f t="shared" si="13"/>
        <v>-253108.67</v>
      </c>
      <c r="D60" s="36">
        <f t="shared" si="13"/>
        <v>-218283.51</v>
      </c>
      <c r="E60" s="36">
        <f t="shared" si="13"/>
        <v>-140798.97</v>
      </c>
      <c r="F60" s="36">
        <f t="shared" si="13"/>
        <v>-162084.32999999999</v>
      </c>
      <c r="G60" s="36">
        <f t="shared" si="13"/>
        <v>-150652.18</v>
      </c>
      <c r="H60" s="36">
        <f t="shared" si="13"/>
        <v>-137052</v>
      </c>
      <c r="I60" s="36">
        <f t="shared" si="13"/>
        <v>-39000.720000000001</v>
      </c>
      <c r="J60" s="36">
        <f t="shared" si="13"/>
        <v>-73603.759999999995</v>
      </c>
      <c r="K60" s="36">
        <f>SUM(B60:J60)</f>
        <v>-1312680.1399999999</v>
      </c>
    </row>
    <row r="61" spans="1:11" ht="18.75" customHeight="1">
      <c r="A61" s="16" t="s">
        <v>82</v>
      </c>
      <c r="B61" s="36">
        <f t="shared" ref="B61:J61" si="14">B62+B63+B64+B65+B66+B67</f>
        <v>-138096</v>
      </c>
      <c r="C61" s="36">
        <f t="shared" si="14"/>
        <v>-252915</v>
      </c>
      <c r="D61" s="36">
        <f t="shared" si="14"/>
        <v>-217155</v>
      </c>
      <c r="E61" s="36">
        <f t="shared" si="14"/>
        <v>-132399</v>
      </c>
      <c r="F61" s="36">
        <f t="shared" si="14"/>
        <v>-161691</v>
      </c>
      <c r="G61" s="36">
        <f t="shared" si="14"/>
        <v>-150627</v>
      </c>
      <c r="H61" s="36">
        <f t="shared" si="14"/>
        <v>-137052</v>
      </c>
      <c r="I61" s="36">
        <f t="shared" si="14"/>
        <v>-32781</v>
      </c>
      <c r="J61" s="36">
        <f t="shared" si="14"/>
        <v>-63963</v>
      </c>
      <c r="K61" s="36">
        <f t="shared" ref="K61:K92" si="15">SUM(B61:J61)</f>
        <v>-1286679</v>
      </c>
    </row>
    <row r="62" spans="1:11" ht="18.75" customHeight="1">
      <c r="A62" s="12" t="s">
        <v>83</v>
      </c>
      <c r="B62" s="36">
        <f>-ROUND(B9*$D$3,2)</f>
        <v>-138096</v>
      </c>
      <c r="C62" s="36">
        <f t="shared" ref="C62:J62" si="16">-ROUND(C9*$D$3,2)</f>
        <v>-252915</v>
      </c>
      <c r="D62" s="36">
        <f t="shared" si="16"/>
        <v>-217155</v>
      </c>
      <c r="E62" s="36">
        <f t="shared" si="16"/>
        <v>-132399</v>
      </c>
      <c r="F62" s="36">
        <f t="shared" si="16"/>
        <v>-161691</v>
      </c>
      <c r="G62" s="36">
        <f t="shared" si="16"/>
        <v>-150627</v>
      </c>
      <c r="H62" s="36">
        <f t="shared" si="16"/>
        <v>-137052</v>
      </c>
      <c r="I62" s="36">
        <f t="shared" si="16"/>
        <v>-32781</v>
      </c>
      <c r="J62" s="36">
        <f t="shared" si="16"/>
        <v>-63963</v>
      </c>
      <c r="K62" s="36">
        <f t="shared" si="15"/>
        <v>-1286679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f t="shared" si="15"/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0</v>
      </c>
      <c r="C68" s="36">
        <f t="shared" si="17"/>
        <v>-193.67</v>
      </c>
      <c r="D68" s="36">
        <f t="shared" si="17"/>
        <v>-1128.51</v>
      </c>
      <c r="E68" s="36">
        <f t="shared" si="17"/>
        <v>-8399.9699999999993</v>
      </c>
      <c r="F68" s="36">
        <f t="shared" si="17"/>
        <v>-393.33</v>
      </c>
      <c r="G68" s="36">
        <f t="shared" si="17"/>
        <v>-25.18</v>
      </c>
      <c r="H68" s="36">
        <f t="shared" si="17"/>
        <v>0</v>
      </c>
      <c r="I68" s="36">
        <f t="shared" si="17"/>
        <v>-6219.72</v>
      </c>
      <c r="J68" s="36">
        <f t="shared" si="17"/>
        <v>-9640.76</v>
      </c>
      <c r="K68" s="36">
        <f t="shared" si="15"/>
        <v>-26001.14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66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49">
        <f t="shared" si="15"/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49">
        <f t="shared" si="15"/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49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49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>
        <f t="shared" si="15"/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>
        <f t="shared" si="15"/>
        <v>0</v>
      </c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>
        <f t="shared" si="15"/>
        <v>0</v>
      </c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-7487.17</v>
      </c>
      <c r="F92" s="19">
        <v>0</v>
      </c>
      <c r="G92" s="19">
        <v>0</v>
      </c>
      <c r="H92" s="19">
        <v>0</v>
      </c>
      <c r="I92" s="49">
        <v>-4370.22</v>
      </c>
      <c r="J92" s="49">
        <v>-9640.76</v>
      </c>
      <c r="K92" s="49">
        <f t="shared" si="15"/>
        <v>-21498.15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 t="shared" ref="K94:K100" si="18"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49">
        <f t="shared" si="18"/>
        <v>0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760689.32</v>
      </c>
      <c r="C97" s="24">
        <f t="shared" si="19"/>
        <v>1256189.9400000002</v>
      </c>
      <c r="D97" s="24">
        <f t="shared" si="19"/>
        <v>1730844.5699999998</v>
      </c>
      <c r="E97" s="24">
        <f t="shared" si="19"/>
        <v>761270.12</v>
      </c>
      <c r="F97" s="24">
        <f t="shared" si="19"/>
        <v>1166816.93</v>
      </c>
      <c r="G97" s="24">
        <f t="shared" si="19"/>
        <v>1404586.2900000003</v>
      </c>
      <c r="H97" s="24">
        <f t="shared" si="19"/>
        <v>671686.84</v>
      </c>
      <c r="I97" s="24">
        <f>+I98+I99</f>
        <v>307842.19</v>
      </c>
      <c r="J97" s="24">
        <f>+J98+J99</f>
        <v>464986.20999999996</v>
      </c>
      <c r="K97" s="49">
        <f t="shared" si="18"/>
        <v>8524912.4100000001</v>
      </c>
      <c r="L97" s="55"/>
    </row>
    <row r="98" spans="1:13" ht="18.75" customHeight="1">
      <c r="A98" s="16" t="s">
        <v>90</v>
      </c>
      <c r="B98" s="24">
        <f t="shared" ref="B98:J98" si="20">+B48+B61+B68+B94</f>
        <v>743645.58</v>
      </c>
      <c r="C98" s="24">
        <f t="shared" si="20"/>
        <v>1233472.1000000001</v>
      </c>
      <c r="D98" s="24">
        <f t="shared" si="20"/>
        <v>1707866.3699999999</v>
      </c>
      <c r="E98" s="24">
        <f t="shared" si="20"/>
        <v>739834.77</v>
      </c>
      <c r="F98" s="24">
        <f t="shared" si="20"/>
        <v>1145978.71</v>
      </c>
      <c r="G98" s="24">
        <f t="shared" si="20"/>
        <v>1376198.1700000002</v>
      </c>
      <c r="H98" s="24">
        <f t="shared" si="20"/>
        <v>654113.22</v>
      </c>
      <c r="I98" s="24">
        <f t="shared" si="20"/>
        <v>307842.19</v>
      </c>
      <c r="J98" s="24">
        <f t="shared" si="20"/>
        <v>452700.95999999996</v>
      </c>
      <c r="K98" s="49">
        <f t="shared" si="18"/>
        <v>8361652.0700000003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17043.740000000002</v>
      </c>
      <c r="C99" s="24">
        <f>IF(+C56+C95+C100&lt;0,0,(C56+C95+C100))</f>
        <v>22717.84</v>
      </c>
      <c r="D99" s="24">
        <f t="shared" si="21"/>
        <v>22978.2</v>
      </c>
      <c r="E99" s="24">
        <f t="shared" si="21"/>
        <v>21435.35</v>
      </c>
      <c r="F99" s="24">
        <f t="shared" si="21"/>
        <v>20838.22</v>
      </c>
      <c r="G99" s="24">
        <f t="shared" si="21"/>
        <v>28388.12</v>
      </c>
      <c r="H99" s="24">
        <f t="shared" si="21"/>
        <v>17573.62</v>
      </c>
      <c r="I99" s="19">
        <f t="shared" si="21"/>
        <v>0</v>
      </c>
      <c r="J99" s="24">
        <f t="shared" si="21"/>
        <v>12285.25</v>
      </c>
      <c r="K99" s="49">
        <f t="shared" si="18"/>
        <v>163260.34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0</v>
      </c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8524912.410000002</v>
      </c>
      <c r="L105" s="55"/>
    </row>
    <row r="106" spans="1:13" ht="18.75" customHeight="1">
      <c r="A106" s="26" t="s">
        <v>78</v>
      </c>
      <c r="B106" s="27">
        <v>93889.51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93889.51</v>
      </c>
    </row>
    <row r="107" spans="1:13" ht="18.75" customHeight="1">
      <c r="A107" s="26" t="s">
        <v>79</v>
      </c>
      <c r="B107" s="27">
        <v>666799.81000000006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666799.81000000006</v>
      </c>
    </row>
    <row r="108" spans="1:13" ht="18.75" customHeight="1">
      <c r="A108" s="26" t="s">
        <v>80</v>
      </c>
      <c r="B108" s="41">
        <v>0</v>
      </c>
      <c r="C108" s="27">
        <f>+C97</f>
        <v>1256189.9400000002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1256189.9400000002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1730844.5699999998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1730844.5699999998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761270.12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761270.12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146618.87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146618.87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188188.83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188188.83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293177.40999999997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293177.40999999997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538831.81999999995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538831.81999999995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411705.09</v>
      </c>
      <c r="H115" s="41">
        <v>0</v>
      </c>
      <c r="I115" s="41">
        <v>0</v>
      </c>
      <c r="J115" s="41">
        <v>0</v>
      </c>
      <c r="K115" s="42">
        <f t="shared" si="22"/>
        <v>411705.09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34178.42</v>
      </c>
      <c r="H116" s="41">
        <v>0</v>
      </c>
      <c r="I116" s="41">
        <v>0</v>
      </c>
      <c r="J116" s="41">
        <v>0</v>
      </c>
      <c r="K116" s="42">
        <f t="shared" si="22"/>
        <v>34178.42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231863.24</v>
      </c>
      <c r="H117" s="41">
        <v>0</v>
      </c>
      <c r="I117" s="41">
        <v>0</v>
      </c>
      <c r="J117" s="41">
        <v>0</v>
      </c>
      <c r="K117" s="42">
        <f t="shared" si="22"/>
        <v>231863.24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183781.8</v>
      </c>
      <c r="H118" s="41">
        <v>0</v>
      </c>
      <c r="I118" s="41">
        <v>0</v>
      </c>
      <c r="J118" s="41">
        <v>0</v>
      </c>
      <c r="K118" s="42">
        <f t="shared" si="22"/>
        <v>183781.8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543057.73</v>
      </c>
      <c r="H119" s="41">
        <v>0</v>
      </c>
      <c r="I119" s="41">
        <v>0</v>
      </c>
      <c r="J119" s="41">
        <v>0</v>
      </c>
      <c r="K119" s="42">
        <f t="shared" si="22"/>
        <v>543057.73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254390.66</v>
      </c>
      <c r="I120" s="41">
        <v>0</v>
      </c>
      <c r="J120" s="41">
        <v>0</v>
      </c>
      <c r="K120" s="42">
        <f t="shared" si="22"/>
        <v>254390.66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417296.19</v>
      </c>
      <c r="I121" s="41">
        <v>0</v>
      </c>
      <c r="J121" s="41">
        <v>0</v>
      </c>
      <c r="K121" s="42">
        <f t="shared" si="22"/>
        <v>417296.19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307842.19</v>
      </c>
      <c r="J122" s="41">
        <v>0</v>
      </c>
      <c r="K122" s="42">
        <f t="shared" si="22"/>
        <v>307842.19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464986.21</v>
      </c>
      <c r="K123" s="45">
        <f t="shared" si="22"/>
        <v>464986.21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2014-06-13T21:07:05Z</dcterms:modified>
</cp:coreProperties>
</file>