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95" i="8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E60" s="1"/>
  <c r="F62"/>
  <c r="F61" s="1"/>
  <c r="G62"/>
  <c r="G61" s="1"/>
  <c r="H62"/>
  <c r="H61" s="1"/>
  <c r="I62"/>
  <c r="I61" s="1"/>
  <c r="I60" s="1"/>
  <c r="J62"/>
  <c r="J61" s="1"/>
  <c r="J60" s="1"/>
  <c r="K63"/>
  <c r="K64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C99"/>
  <c r="D99"/>
  <c r="E99"/>
  <c r="F99"/>
  <c r="G99"/>
  <c r="H99"/>
  <c r="I99"/>
  <c r="J99"/>
  <c r="K99"/>
  <c r="K100"/>
  <c r="J101"/>
  <c r="K101" s="1"/>
  <c r="K106"/>
  <c r="K107"/>
  <c r="K111"/>
  <c r="K112"/>
  <c r="K113"/>
  <c r="K114"/>
  <c r="K115"/>
  <c r="K116"/>
  <c r="K117"/>
  <c r="K118"/>
  <c r="K119"/>
  <c r="K120"/>
  <c r="K121"/>
  <c r="K122"/>
  <c r="K123"/>
  <c r="G60" l="1"/>
  <c r="H60"/>
  <c r="F60"/>
  <c r="C60"/>
  <c r="D60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50"/>
  <c r="K50" s="1"/>
  <c r="K62"/>
  <c r="C48" l="1"/>
  <c r="K49"/>
  <c r="B48"/>
  <c r="K48" l="1"/>
  <c r="B98"/>
  <c r="B47"/>
  <c r="C47"/>
  <c r="C98"/>
  <c r="C97" s="1"/>
  <c r="C108" s="1"/>
  <c r="K108" s="1"/>
  <c r="K105" s="1"/>
  <c r="K47" l="1"/>
  <c r="B97"/>
  <c r="K97" s="1"/>
  <c r="K98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<sst xmlns="http://schemas.openxmlformats.org/spreadsheetml/2006/main" count="129" uniqueCount="129">
  <si>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</si>
  <si>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</si>
  <si>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</si>
  <si>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</si>
  <si>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</si>
  <si>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</si>
  <si>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</si>
  <si>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</si>
  <si>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</si>
  <si>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</si>
  <si>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</si>
  <si>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</si>
  <si>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</si>
  <si>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</si>
  <si>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</si>
  <si>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</si>
  <si>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</si>
  <si>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</si>
  <si>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</si>
  <si>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</si>
  <si>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</si>
  <si>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</si>
  <si>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</si>
  <si>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</si>
  <si>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</si>
  <si>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</si>
  <si>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</si>
  <si>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</si>
  <si>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</si>
  <si>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</si>
  <si>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</si>
  <si>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</si>
  <si>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</si>
  <si>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</si>
  <si>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</si>
  <si>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</si>
  <si>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</si>
  <si>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</si>
  <si>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</si>
  <si>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</si>
  <si>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</si>
  <si>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</si>
  <si>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</si>
  <si>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</si>
  <si>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</si>
  <si>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</si>
  <si>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</si>
  <si>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</si>
  <si>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</si>
  <si>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</si>
  <si>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</si>
  <si>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</si>
  <si>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</si>
  <si>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</si>
  <si>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</si>
  <si>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</si>
  <si>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</si>
  <si>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</si>
  <si>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</si>
  <si>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</si>
  <si>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</si>
  <si>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</si>
  <si>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</si>
  <si>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</si>
  <si>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</si>
  <si>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</si>
  <si>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</si>
  <si>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</si>
  <si>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</si>
  <si>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</si>
  <si>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</si>
  <si>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</si>
  <si>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</si>
  <si>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</si>
  <si>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</si>
  <si>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</si>
  <si>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</si>
  <si>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</si>
  <si>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</si>
  <si>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</si>
  <si>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</si>
  <si>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</si>
  <si>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</si>
  <si>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</si>
  <si>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</si>
  <si>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</si>
  <si>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</si>
  <si>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</si>
  <si>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</si>
  <si>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</si>
  <si>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</si>
  <si>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</si>
  <si>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</si>
  <si>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</si>
  <si>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</si>
  <si>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</si>
  <si>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</si>
  <si>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</si>
  <si>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</si>
  <si>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</si>
  <si>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</si>
  <si>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</si>
  <si>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</si>
  <si>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</si>
  <si>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</si>
  <si>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</si>
  <si>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</si>
  <si>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</si>
  <si>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</si>
  <si>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</si>
  <si>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</si>
  <si>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</si>
  <si>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</si>
  <si>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</si>
  <si>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</si>
  <si>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</si>
  <si>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</si>
  <si>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</si>
  <si>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</si>
  <si>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</si>
  <si>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</si>
  <si>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</si>
  <si>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</si>
  <si>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>7.2. Pelo Serviço Atende (5.2 + 6.4 )</t>
  </si>
  <si>
    <t>7.2.2 Ajuste para o dia seguinte (5.2 + 7.2.1)</t>
  </si>
  <si>
    <t>OPERAÇÃO 05/06/14 - VENCIMENTO 13/06/14</t>
  </si>
  <si>
    <t>6.4. Revisão de Remuneração pelo Serviço Atende (1)</t>
  </si>
  <si>
    <t>Nota:</t>
  </si>
  <si>
    <t xml:space="preserve">   '(1) - Reajuste dos preços a partir de maio/14.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</si>
</sst>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114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113</v>
      </c>
      <c r="J5" s="68" t="s">
        <v>112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597660</v>
      </c>
      <c r="C7" s="9">
        <f t="shared" si="0"/>
        <v>829907</v>
      </c>
      <c r="D7" s="9">
        <f t="shared" si="0"/>
        <v>888415</v>
      </c>
      <c r="E7" s="9">
        <f t="shared" si="0"/>
        <v>532415</v>
      </c>
      <c r="F7" s="9">
        <f t="shared" si="0"/>
        <v>791242</v>
      </c>
      <c r="G7" s="9">
        <f t="shared" si="0"/>
        <v>1161582</v>
      </c>
      <c r="H7" s="9">
        <f t="shared" si="0"/>
        <v>553424</v>
      </c>
      <c r="I7" s="9">
        <f t="shared" si="0"/>
        <v>134640</v>
      </c>
      <c r="J7" s="9">
        <f t="shared" si="0"/>
        <v>295181</v>
      </c>
      <c r="K7" s="9">
        <f t="shared" si="0"/>
        <v>5784466</v>
      </c>
      <c r="L7" s="53"/>
    </row>
    <row r="8" spans="1:13" ht="17.25" customHeight="1">
      <c r="A8" s="10" t="s">
        <v>121</v>
      </c>
      <c r="B8" s="11">
        <f>B9+B12+B16</f>
        <v>353522</v>
      </c>
      <c r="C8" s="11">
        <f t="shared" ref="C8:J8" si="1">C9+C12+C16</f>
        <v>479382</v>
      </c>
      <c r="D8" s="11">
        <f t="shared" si="1"/>
        <v>489173</v>
      </c>
      <c r="E8" s="11">
        <f t="shared" si="1"/>
        <v>298277</v>
      </c>
      <c r="F8" s="11">
        <f t="shared" si="1"/>
        <v>440276</v>
      </c>
      <c r="G8" s="11">
        <f t="shared" si="1"/>
        <v>612199</v>
      </c>
      <c r="H8" s="11">
        <f t="shared" si="1"/>
        <v>337318</v>
      </c>
      <c r="I8" s="11">
        <f t="shared" si="1"/>
        <v>71286</v>
      </c>
      <c r="J8" s="11">
        <f t="shared" si="1"/>
        <v>160188</v>
      </c>
      <c r="K8" s="11">
        <f>SUM(B8:J8)</f>
        <v>3241621</v>
      </c>
    </row>
    <row r="9" spans="1:13" ht="17.25" customHeight="1">
      <c r="A9" s="15" t="s">
        <v>17</v>
      </c>
      <c r="B9" s="13">
        <f>+B10+B11</f>
        <v>51071</v>
      </c>
      <c r="C9" s="13">
        <f t="shared" ref="C9:J9" si="2">+C10+C11</f>
        <v>81181</v>
      </c>
      <c r="D9" s="13">
        <f t="shared" si="2"/>
        <v>64869</v>
      </c>
      <c r="E9" s="13">
        <f t="shared" si="2"/>
        <v>46415</v>
      </c>
      <c r="F9" s="13">
        <f t="shared" si="2"/>
        <v>57955</v>
      </c>
      <c r="G9" s="13">
        <f t="shared" si="2"/>
        <v>60256</v>
      </c>
      <c r="H9" s="13">
        <f t="shared" si="2"/>
        <v>61079</v>
      </c>
      <c r="I9" s="13">
        <f t="shared" si="2"/>
        <v>11614</v>
      </c>
      <c r="J9" s="13">
        <f t="shared" si="2"/>
        <v>19574</v>
      </c>
      <c r="K9" s="11">
        <f>SUM(B9:J9)</f>
        <v>454014</v>
      </c>
    </row>
    <row r="10" spans="1:13" ht="17.25" customHeight="1">
      <c r="A10" s="30" t="s">
        <v>18</v>
      </c>
      <c r="B10" s="13">
        <v>51071</v>
      </c>
      <c r="C10" s="13">
        <v>81181</v>
      </c>
      <c r="D10" s="13">
        <v>64869</v>
      </c>
      <c r="E10" s="13">
        <v>46415</v>
      </c>
      <c r="F10" s="13">
        <v>57955</v>
      </c>
      <c r="G10" s="13">
        <v>60256</v>
      </c>
      <c r="H10" s="13">
        <v>61079</v>
      </c>
      <c r="I10" s="13">
        <v>11614</v>
      </c>
      <c r="J10" s="13">
        <v>19574</v>
      </c>
      <c r="K10" s="11">
        <f>SUM(B10:J10)</f>
        <v>454014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293809</v>
      </c>
      <c r="C12" s="17">
        <f t="shared" si="3"/>
        <v>386483</v>
      </c>
      <c r="D12" s="17">
        <f t="shared" si="3"/>
        <v>412691</v>
      </c>
      <c r="E12" s="17">
        <f t="shared" si="3"/>
        <v>245041</v>
      </c>
      <c r="F12" s="17">
        <f t="shared" si="3"/>
        <v>372260</v>
      </c>
      <c r="G12" s="17">
        <f t="shared" si="3"/>
        <v>537090</v>
      </c>
      <c r="H12" s="17">
        <f t="shared" si="3"/>
        <v>269226</v>
      </c>
      <c r="I12" s="17">
        <f t="shared" si="3"/>
        <v>57557</v>
      </c>
      <c r="J12" s="17">
        <f t="shared" si="3"/>
        <v>136508</v>
      </c>
      <c r="K12" s="11">
        <f t="shared" ref="K12:K27" si="4">SUM(B12:J12)</f>
        <v>2710665</v>
      </c>
    </row>
    <row r="13" spans="1:13" ht="17.25" customHeight="1">
      <c r="A13" s="14" t="s">
        <v>20</v>
      </c>
      <c r="B13" s="13">
        <v>125597</v>
      </c>
      <c r="C13" s="13">
        <v>176468</v>
      </c>
      <c r="D13" s="13">
        <v>189430</v>
      </c>
      <c r="E13" s="13">
        <v>113832</v>
      </c>
      <c r="F13" s="13">
        <v>169419</v>
      </c>
      <c r="G13" s="13">
        <v>241181</v>
      </c>
      <c r="H13" s="13">
        <v>117282</v>
      </c>
      <c r="I13" s="13">
        <v>28491</v>
      </c>
      <c r="J13" s="13">
        <v>63592</v>
      </c>
      <c r="K13" s="11">
        <f t="shared" si="4"/>
        <v>1225292</v>
      </c>
      <c r="L13" s="53"/>
      <c r="M13" s="54"/>
    </row>
    <row r="14" spans="1:13" ht="17.25" customHeight="1">
      <c r="A14" s="14" t="s">
        <v>21</v>
      </c>
      <c r="B14" s="13">
        <v>136479</v>
      </c>
      <c r="C14" s="13">
        <v>167305</v>
      </c>
      <c r="D14" s="13">
        <v>179470</v>
      </c>
      <c r="E14" s="13">
        <v>106547</v>
      </c>
      <c r="F14" s="13">
        <v>164643</v>
      </c>
      <c r="G14" s="13">
        <v>250186</v>
      </c>
      <c r="H14" s="13">
        <v>123689</v>
      </c>
      <c r="I14" s="13">
        <v>22822</v>
      </c>
      <c r="J14" s="13">
        <v>57566</v>
      </c>
      <c r="K14" s="11">
        <f t="shared" si="4"/>
        <v>1208707</v>
      </c>
      <c r="L14" s="53"/>
    </row>
    <row r="15" spans="1:13" ht="17.25" customHeight="1">
      <c r="A15" s="14" t="s">
        <v>22</v>
      </c>
      <c r="B15" s="13">
        <v>31733</v>
      </c>
      <c r="C15" s="13">
        <v>42710</v>
      </c>
      <c r="D15" s="13">
        <v>43791</v>
      </c>
      <c r="E15" s="13">
        <v>24662</v>
      </c>
      <c r="F15" s="13">
        <v>38198</v>
      </c>
      <c r="G15" s="13">
        <v>45723</v>
      </c>
      <c r="H15" s="13">
        <v>28255</v>
      </c>
      <c r="I15" s="13">
        <v>6244</v>
      </c>
      <c r="J15" s="13">
        <v>15350</v>
      </c>
      <c r="K15" s="11">
        <f t="shared" si="4"/>
        <v>276666</v>
      </c>
    </row>
    <row r="16" spans="1:13" ht="17.25" customHeight="1">
      <c r="A16" s="15" t="s">
        <v>117</v>
      </c>
      <c r="B16" s="13">
        <f>B17+B18+B19</f>
        <v>8642</v>
      </c>
      <c r="C16" s="13">
        <f t="shared" ref="C16:J16" si="5">C17+C18+C19</f>
        <v>11718</v>
      </c>
      <c r="D16" s="13">
        <f t="shared" si="5"/>
        <v>11613</v>
      </c>
      <c r="E16" s="13">
        <f t="shared" si="5"/>
        <v>6821</v>
      </c>
      <c r="F16" s="13">
        <f t="shared" si="5"/>
        <v>10061</v>
      </c>
      <c r="G16" s="13">
        <f t="shared" si="5"/>
        <v>14853</v>
      </c>
      <c r="H16" s="13">
        <f t="shared" si="5"/>
        <v>7013</v>
      </c>
      <c r="I16" s="13">
        <f t="shared" si="5"/>
        <v>2115</v>
      </c>
      <c r="J16" s="13">
        <f t="shared" si="5"/>
        <v>4106</v>
      </c>
      <c r="K16" s="11">
        <f t="shared" si="4"/>
        <v>76942</v>
      </c>
    </row>
    <row r="17" spans="1:12" ht="17.25" customHeight="1">
      <c r="A17" s="14" t="s">
        <v>118</v>
      </c>
      <c r="B17" s="13">
        <v>3512</v>
      </c>
      <c r="C17" s="13">
        <v>4988</v>
      </c>
      <c r="D17" s="13">
        <v>4674</v>
      </c>
      <c r="E17" s="13">
        <v>3164</v>
      </c>
      <c r="F17" s="13">
        <v>4402</v>
      </c>
      <c r="G17" s="13">
        <v>6829</v>
      </c>
      <c r="H17" s="13">
        <v>3371</v>
      </c>
      <c r="I17" s="13">
        <v>978</v>
      </c>
      <c r="J17" s="13">
        <v>1661</v>
      </c>
      <c r="K17" s="11">
        <f t="shared" si="4"/>
        <v>33579</v>
      </c>
    </row>
    <row r="18" spans="1:12" ht="17.25" customHeight="1">
      <c r="A18" s="14" t="s">
        <v>119</v>
      </c>
      <c r="B18" s="13">
        <v>240</v>
      </c>
      <c r="C18" s="13">
        <v>274</v>
      </c>
      <c r="D18" s="13">
        <v>362</v>
      </c>
      <c r="E18" s="13">
        <v>238</v>
      </c>
      <c r="F18" s="13">
        <v>344</v>
      </c>
      <c r="G18" s="13">
        <v>584</v>
      </c>
      <c r="H18" s="13">
        <v>280</v>
      </c>
      <c r="I18" s="13">
        <v>69</v>
      </c>
      <c r="J18" s="13">
        <v>122</v>
      </c>
      <c r="K18" s="11">
        <f t="shared" si="4"/>
        <v>2513</v>
      </c>
    </row>
    <row r="19" spans="1:12" ht="17.25" customHeight="1">
      <c r="A19" s="14" t="s">
        <v>120</v>
      </c>
      <c r="B19" s="13">
        <v>4890</v>
      </c>
      <c r="C19" s="13">
        <v>6456</v>
      </c>
      <c r="D19" s="13">
        <v>6577</v>
      </c>
      <c r="E19" s="13">
        <v>3419</v>
      </c>
      <c r="F19" s="13">
        <v>5315</v>
      </c>
      <c r="G19" s="13">
        <v>7440</v>
      </c>
      <c r="H19" s="13">
        <v>3362</v>
      </c>
      <c r="I19" s="13">
        <v>1068</v>
      </c>
      <c r="J19" s="13">
        <v>2323</v>
      </c>
      <c r="K19" s="11">
        <f t="shared" si="4"/>
        <v>40850</v>
      </c>
    </row>
    <row r="20" spans="1:12" ht="17.25" customHeight="1">
      <c r="A20" s="16" t="s">
        <v>23</v>
      </c>
      <c r="B20" s="11">
        <f>+B21+B22+B23</f>
        <v>198288</v>
      </c>
      <c r="C20" s="11">
        <f t="shared" ref="C20:J20" si="6">+C21+C22+C23</f>
        <v>277573</v>
      </c>
      <c r="D20" s="11">
        <f t="shared" si="6"/>
        <v>308888</v>
      </c>
      <c r="E20" s="11">
        <f t="shared" si="6"/>
        <v>184799</v>
      </c>
      <c r="F20" s="11">
        <f t="shared" si="6"/>
        <v>286393</v>
      </c>
      <c r="G20" s="11">
        <f t="shared" si="6"/>
        <v>480763</v>
      </c>
      <c r="H20" s="11">
        <f t="shared" si="6"/>
        <v>176190</v>
      </c>
      <c r="I20" s="11">
        <f t="shared" si="6"/>
        <v>47170</v>
      </c>
      <c r="J20" s="11">
        <f t="shared" si="6"/>
        <v>98623</v>
      </c>
      <c r="K20" s="11">
        <f t="shared" si="4"/>
        <v>2058687</v>
      </c>
    </row>
    <row r="21" spans="1:12" ht="17.25" customHeight="1">
      <c r="A21" s="12" t="s">
        <v>24</v>
      </c>
      <c r="B21" s="13">
        <v>95782</v>
      </c>
      <c r="C21" s="13">
        <v>141826</v>
      </c>
      <c r="D21" s="13">
        <v>155436</v>
      </c>
      <c r="E21" s="13">
        <v>95509</v>
      </c>
      <c r="F21" s="13">
        <v>147569</v>
      </c>
      <c r="G21" s="13">
        <v>238405</v>
      </c>
      <c r="H21" s="13">
        <v>90628</v>
      </c>
      <c r="I21" s="13">
        <v>25144</v>
      </c>
      <c r="J21" s="13">
        <v>49904</v>
      </c>
      <c r="K21" s="11">
        <f t="shared" si="4"/>
        <v>1040203</v>
      </c>
      <c r="L21" s="53"/>
    </row>
    <row r="22" spans="1:12" ht="17.25" customHeight="1">
      <c r="A22" s="12" t="s">
        <v>25</v>
      </c>
      <c r="B22" s="13">
        <v>84679</v>
      </c>
      <c r="C22" s="13">
        <v>111437</v>
      </c>
      <c r="D22" s="13">
        <v>127407</v>
      </c>
      <c r="E22" s="13">
        <v>75255</v>
      </c>
      <c r="F22" s="13">
        <v>115786</v>
      </c>
      <c r="G22" s="13">
        <v>208038</v>
      </c>
      <c r="H22" s="13">
        <v>70917</v>
      </c>
      <c r="I22" s="13">
        <v>18135</v>
      </c>
      <c r="J22" s="13">
        <v>39461</v>
      </c>
      <c r="K22" s="11">
        <f t="shared" si="4"/>
        <v>851115</v>
      </c>
      <c r="L22" s="53"/>
    </row>
    <row r="23" spans="1:12" ht="17.25" customHeight="1">
      <c r="A23" s="12" t="s">
        <v>26</v>
      </c>
      <c r="B23" s="13">
        <v>17827</v>
      </c>
      <c r="C23" s="13">
        <v>24310</v>
      </c>
      <c r="D23" s="13">
        <v>26045</v>
      </c>
      <c r="E23" s="13">
        <v>14035</v>
      </c>
      <c r="F23" s="13">
        <v>23038</v>
      </c>
      <c r="G23" s="13">
        <v>34320</v>
      </c>
      <c r="H23" s="13">
        <v>14645</v>
      </c>
      <c r="I23" s="13">
        <v>3891</v>
      </c>
      <c r="J23" s="13">
        <v>9258</v>
      </c>
      <c r="K23" s="11">
        <f t="shared" si="4"/>
        <v>167369</v>
      </c>
    </row>
    <row r="24" spans="1:12" ht="17.25" customHeight="1">
      <c r="A24" s="16" t="s">
        <v>27</v>
      </c>
      <c r="B24" s="13">
        <v>45850</v>
      </c>
      <c r="C24" s="13">
        <v>72952</v>
      </c>
      <c r="D24" s="13">
        <v>90354</v>
      </c>
      <c r="E24" s="13">
        <v>49339</v>
      </c>
      <c r="F24" s="13">
        <v>64573</v>
      </c>
      <c r="G24" s="13">
        <v>68620</v>
      </c>
      <c r="H24" s="13">
        <v>34470</v>
      </c>
      <c r="I24" s="13">
        <v>16184</v>
      </c>
      <c r="J24" s="13">
        <v>36370</v>
      </c>
      <c r="K24" s="11">
        <f t="shared" si="4"/>
        <v>478712</v>
      </c>
    </row>
    <row r="25" spans="1:12" ht="17.25" customHeight="1">
      <c r="A25" s="12" t="s">
        <v>28</v>
      </c>
      <c r="B25" s="13">
        <v>29344</v>
      </c>
      <c r="C25" s="13">
        <v>46689</v>
      </c>
      <c r="D25" s="13">
        <v>57827</v>
      </c>
      <c r="E25" s="13">
        <v>31577</v>
      </c>
      <c r="F25" s="13">
        <v>41327</v>
      </c>
      <c r="G25" s="13">
        <v>43917</v>
      </c>
      <c r="H25" s="13">
        <v>22061</v>
      </c>
      <c r="I25" s="13">
        <v>10358</v>
      </c>
      <c r="J25" s="13">
        <v>23277</v>
      </c>
      <c r="K25" s="11">
        <f t="shared" si="4"/>
        <v>306377</v>
      </c>
      <c r="L25" s="53"/>
    </row>
    <row r="26" spans="1:12" ht="17.25" customHeight="1">
      <c r="A26" s="12" t="s">
        <v>29</v>
      </c>
      <c r="B26" s="13">
        <v>16506</v>
      </c>
      <c r="C26" s="13">
        <v>26263</v>
      </c>
      <c r="D26" s="13">
        <v>32527</v>
      </c>
      <c r="E26" s="13">
        <v>17762</v>
      </c>
      <c r="F26" s="13">
        <v>23246</v>
      </c>
      <c r="G26" s="13">
        <v>24703</v>
      </c>
      <c r="H26" s="13">
        <v>12409</v>
      </c>
      <c r="I26" s="13">
        <v>5826</v>
      </c>
      <c r="J26" s="13">
        <v>13093</v>
      </c>
      <c r="K26" s="11">
        <f t="shared" si="4"/>
        <v>172335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5446</v>
      </c>
      <c r="I27" s="11">
        <v>0</v>
      </c>
      <c r="J27" s="11">
        <v>0</v>
      </c>
      <c r="K27" s="11">
        <f t="shared" si="4"/>
        <v>5446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2.3843999999999999</v>
      </c>
      <c r="C29" s="33">
        <f t="shared" ref="C29:J29" si="7">SUM(C30:C33)</f>
        <v>2.7196319999999998</v>
      </c>
      <c r="D29" s="33">
        <f t="shared" si="7"/>
        <v>3.0897000000000001</v>
      </c>
      <c r="E29" s="33">
        <f t="shared" si="7"/>
        <v>2.6040000000000001</v>
      </c>
      <c r="F29" s="33">
        <f t="shared" si="7"/>
        <v>2.528</v>
      </c>
      <c r="G29" s="33">
        <f t="shared" si="7"/>
        <v>2.1747000000000001</v>
      </c>
      <c r="H29" s="33">
        <f t="shared" si="7"/>
        <v>2.4935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2.3843999999999999</v>
      </c>
      <c r="C30" s="33">
        <v>2.7136</v>
      </c>
      <c r="D30" s="33">
        <v>3.0897000000000001</v>
      </c>
      <c r="E30" s="33">
        <v>2.6040000000000001</v>
      </c>
      <c r="F30" s="33">
        <v>2.528</v>
      </c>
      <c r="G30" s="33">
        <v>2.1747000000000001</v>
      </c>
      <c r="H30" s="33">
        <v>2.4935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6.032E-3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14784.08</v>
      </c>
      <c r="I35" s="19">
        <v>0</v>
      </c>
      <c r="J35" s="19">
        <v>0</v>
      </c>
      <c r="K35" s="23">
        <f>SUM(B35:J35)</f>
        <v>14784.08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47272.74</v>
      </c>
      <c r="I36" s="19">
        <v>0</v>
      </c>
      <c r="J36" s="19">
        <v>0</v>
      </c>
      <c r="K36" s="23">
        <f>SUM(B36:J36)</f>
        <v>47272.74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1442104.24</v>
      </c>
      <c r="C47" s="22">
        <f t="shared" ref="C47:H47" si="9">+C48+C56</f>
        <v>2279759.48</v>
      </c>
      <c r="D47" s="22">
        <f t="shared" si="9"/>
        <v>2767914.0300000003</v>
      </c>
      <c r="E47" s="22">
        <f t="shared" si="9"/>
        <v>1407844.01</v>
      </c>
      <c r="F47" s="22">
        <f t="shared" si="9"/>
        <v>2021098</v>
      </c>
      <c r="G47" s="22">
        <f t="shared" si="9"/>
        <v>2554480.5</v>
      </c>
      <c r="H47" s="22">
        <f t="shared" si="9"/>
        <v>1412320.4400000002</v>
      </c>
      <c r="I47" s="22">
        <f>+I48+I56</f>
        <v>567574.92000000004</v>
      </c>
      <c r="J47" s="22">
        <f>+J48+J56</f>
        <v>750090.16</v>
      </c>
      <c r="K47" s="22">
        <f>SUM(B47:J47)</f>
        <v>15203185.779999999</v>
      </c>
    </row>
    <row r="48" spans="1:11" ht="17.25" customHeight="1">
      <c r="A48" s="16" t="s">
        <v>48</v>
      </c>
      <c r="B48" s="23">
        <f>SUM(B49:B55)</f>
        <v>1425060.5</v>
      </c>
      <c r="C48" s="23">
        <f t="shared" ref="C48:H48" si="10">SUM(C49:C55)</f>
        <v>2257041.64</v>
      </c>
      <c r="D48" s="23">
        <f t="shared" si="10"/>
        <v>2744935.83</v>
      </c>
      <c r="E48" s="23">
        <f t="shared" si="10"/>
        <v>1386408.66</v>
      </c>
      <c r="F48" s="23">
        <f t="shared" si="10"/>
        <v>2000259.78</v>
      </c>
      <c r="G48" s="23">
        <f t="shared" si="10"/>
        <v>2526092.38</v>
      </c>
      <c r="H48" s="23">
        <f t="shared" si="10"/>
        <v>1394746.82</v>
      </c>
      <c r="I48" s="23">
        <f>SUM(I49:I55)</f>
        <v>567574.92000000004</v>
      </c>
      <c r="J48" s="23">
        <f>SUM(J49:J55)</f>
        <v>737804.91</v>
      </c>
      <c r="K48" s="23">
        <f t="shared" ref="K48:K56" si="11">SUM(B48:J48)</f>
        <v>15039925.439999999</v>
      </c>
    </row>
    <row r="49" spans="1:11" ht="17.25" customHeight="1">
      <c r="A49" s="35" t="s">
        <v>49</v>
      </c>
      <c r="B49" s="23">
        <f t="shared" ref="B49:H49" si="12">ROUND(B30*B7,2)</f>
        <v>1425060.5</v>
      </c>
      <c r="C49" s="23">
        <f t="shared" si="12"/>
        <v>2252035.64</v>
      </c>
      <c r="D49" s="23">
        <f t="shared" si="12"/>
        <v>2744935.83</v>
      </c>
      <c r="E49" s="23">
        <f t="shared" si="12"/>
        <v>1386408.66</v>
      </c>
      <c r="F49" s="23">
        <f t="shared" si="12"/>
        <v>2000259.78</v>
      </c>
      <c r="G49" s="23">
        <f t="shared" si="12"/>
        <v>2526092.38</v>
      </c>
      <c r="H49" s="23">
        <f t="shared" si="12"/>
        <v>1379962.74</v>
      </c>
      <c r="I49" s="23">
        <f>ROUND(I30*I7,2)</f>
        <v>567574.92000000004</v>
      </c>
      <c r="J49" s="23">
        <f>ROUND(J30*J7,2)</f>
        <v>737804.91</v>
      </c>
      <c r="K49" s="23">
        <f t="shared" si="11"/>
        <v>15020135.359999999</v>
      </c>
    </row>
    <row r="50" spans="1:11" ht="17.25" customHeight="1">
      <c r="A50" s="35" t="s">
        <v>50</v>
      </c>
      <c r="B50" s="19">
        <v>0</v>
      </c>
      <c r="C50" s="23">
        <f>ROUND(C31*C7,2)</f>
        <v>5006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5006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14784.08</v>
      </c>
      <c r="I53" s="32">
        <f>+I35</f>
        <v>0</v>
      </c>
      <c r="J53" s="32">
        <f>+J35</f>
        <v>0</v>
      </c>
      <c r="K53" s="23">
        <f t="shared" si="11"/>
        <v>14784.08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17043.740000000002</v>
      </c>
      <c r="C56" s="37">
        <v>22717.84</v>
      </c>
      <c r="D56" s="37">
        <v>22978.2</v>
      </c>
      <c r="E56" s="37">
        <v>21435.35</v>
      </c>
      <c r="F56" s="37">
        <v>20838.22</v>
      </c>
      <c r="G56" s="37">
        <v>28388.12</v>
      </c>
      <c r="H56" s="37">
        <v>17573.62</v>
      </c>
      <c r="I56" s="19">
        <v>0</v>
      </c>
      <c r="J56" s="37">
        <v>12285.25</v>
      </c>
      <c r="K56" s="37">
        <f t="shared" si="11"/>
        <v>163260.34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-226192.68</v>
      </c>
      <c r="C60" s="36">
        <f t="shared" si="13"/>
        <v>-229041.08</v>
      </c>
      <c r="D60" s="36">
        <f t="shared" si="13"/>
        <v>-247023.56000000003</v>
      </c>
      <c r="E60" s="36">
        <f t="shared" si="13"/>
        <v>-243291.75</v>
      </c>
      <c r="F60" s="36">
        <f t="shared" si="13"/>
        <v>-262650.46999999997</v>
      </c>
      <c r="G60" s="36">
        <f t="shared" si="13"/>
        <v>-241256.01</v>
      </c>
      <c r="H60" s="36">
        <f t="shared" si="13"/>
        <v>-873299.75</v>
      </c>
      <c r="I60" s="36">
        <f t="shared" si="13"/>
        <v>-79006.75</v>
      </c>
      <c r="J60" s="36">
        <f t="shared" si="13"/>
        <v>-82794.23000000001</v>
      </c>
      <c r="K60" s="36">
        <f>SUM(B60:J60)</f>
        <v>-2484556.2799999998</v>
      </c>
    </row>
    <row r="61" spans="1:11" ht="18.75" customHeight="1">
      <c r="A61" s="16" t="s">
        <v>82</v>
      </c>
      <c r="B61" s="36">
        <f t="shared" ref="B61:J61" si="14">B62+B63+B64+B65+B66+B67</f>
        <v>-245454.47999999998</v>
      </c>
      <c r="C61" s="36">
        <f t="shared" si="14"/>
        <v>-251494.01</v>
      </c>
      <c r="D61" s="36">
        <f t="shared" si="14"/>
        <v>-224536.65</v>
      </c>
      <c r="E61" s="36">
        <f t="shared" si="14"/>
        <v>-260682</v>
      </c>
      <c r="F61" s="36">
        <f t="shared" si="14"/>
        <v>-271145.06</v>
      </c>
      <c r="G61" s="36">
        <f t="shared" si="14"/>
        <v>-261957.21000000002</v>
      </c>
      <c r="H61" s="36">
        <f t="shared" si="14"/>
        <v>-183237</v>
      </c>
      <c r="I61" s="36">
        <f t="shared" si="14"/>
        <v>-34842</v>
      </c>
      <c r="J61" s="36">
        <f t="shared" si="14"/>
        <v>-58722</v>
      </c>
      <c r="K61" s="36">
        <f t="shared" ref="K61:K92" si="15">SUM(B61:J61)</f>
        <v>-1792070.41</v>
      </c>
    </row>
    <row r="62" spans="1:11" ht="18.75" customHeight="1">
      <c r="A62" s="12" t="s">
        <v>83</v>
      </c>
      <c r="B62" s="36">
        <f>-ROUND(B9*$D$3,2)</f>
        <v>-153213</v>
      </c>
      <c r="C62" s="36">
        <f t="shared" ref="C62:J62" si="16">-ROUND(C9*$D$3,2)</f>
        <v>-243543</v>
      </c>
      <c r="D62" s="36">
        <f t="shared" si="16"/>
        <v>-194607</v>
      </c>
      <c r="E62" s="36">
        <f t="shared" si="16"/>
        <v>-139245</v>
      </c>
      <c r="F62" s="36">
        <f t="shared" si="16"/>
        <v>-173865</v>
      </c>
      <c r="G62" s="36">
        <f t="shared" si="16"/>
        <v>-180768</v>
      </c>
      <c r="H62" s="36">
        <f t="shared" si="16"/>
        <v>-183237</v>
      </c>
      <c r="I62" s="36">
        <f t="shared" si="16"/>
        <v>-34842</v>
      </c>
      <c r="J62" s="36">
        <f t="shared" si="16"/>
        <v>-58722</v>
      </c>
      <c r="K62" s="36">
        <f t="shared" si="15"/>
        <v>-1362042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122</v>
      </c>
      <c r="B64" s="36">
        <v>-780</v>
      </c>
      <c r="C64" s="36">
        <v>-105</v>
      </c>
      <c r="D64" s="36">
        <v>-153</v>
      </c>
      <c r="E64" s="36">
        <v>-732</v>
      </c>
      <c r="F64" s="36">
        <v>-663</v>
      </c>
      <c r="G64" s="36">
        <v>-387</v>
      </c>
      <c r="H64" s="36">
        <v>0</v>
      </c>
      <c r="I64" s="36">
        <v>0</v>
      </c>
      <c r="J64" s="36">
        <v>0</v>
      </c>
      <c r="K64" s="36">
        <f t="shared" si="15"/>
        <v>-2820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-91461.48</v>
      </c>
      <c r="C66" s="48">
        <v>-7846.01</v>
      </c>
      <c r="D66" s="48">
        <v>-29776.65</v>
      </c>
      <c r="E66" s="48">
        <v>-120705</v>
      </c>
      <c r="F66" s="48">
        <v>-96617.06</v>
      </c>
      <c r="G66" s="48">
        <v>-80802.210000000006</v>
      </c>
      <c r="H66" s="19">
        <v>0</v>
      </c>
      <c r="I66" s="19">
        <v>0</v>
      </c>
      <c r="J66" s="19">
        <v>0</v>
      </c>
      <c r="K66" s="36">
        <f t="shared" si="15"/>
        <v>-427208.41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-15930.37</v>
      </c>
      <c r="C68" s="36">
        <f t="shared" si="17"/>
        <v>-23100.089999999997</v>
      </c>
      <c r="D68" s="36">
        <f t="shared" si="17"/>
        <v>-71056.25</v>
      </c>
      <c r="E68" s="36">
        <f t="shared" si="17"/>
        <v>-26923.309999999998</v>
      </c>
      <c r="F68" s="36">
        <f t="shared" si="17"/>
        <v>-34772.79</v>
      </c>
      <c r="G68" s="36">
        <f t="shared" si="17"/>
        <v>-38186.92</v>
      </c>
      <c r="H68" s="36">
        <f t="shared" si="17"/>
        <v>-726694.93</v>
      </c>
      <c r="I68" s="36">
        <f t="shared" si="17"/>
        <v>-44164.75</v>
      </c>
      <c r="J68" s="36">
        <f t="shared" si="17"/>
        <v>-24072.230000000003</v>
      </c>
      <c r="K68" s="36">
        <f t="shared" si="15"/>
        <v>-1004901.64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-193.67</v>
      </c>
      <c r="D70" s="36">
        <v>-25.18</v>
      </c>
      <c r="E70" s="19">
        <v>0</v>
      </c>
      <c r="F70" s="19">
        <v>0</v>
      </c>
      <c r="G70" s="36">
        <v>-25.18</v>
      </c>
      <c r="H70" s="19">
        <v>0</v>
      </c>
      <c r="I70" s="19">
        <v>0</v>
      </c>
      <c r="J70" s="19">
        <v>0</v>
      </c>
      <c r="K70" s="36">
        <f t="shared" si="15"/>
        <v>-244.03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-1103.33</v>
      </c>
      <c r="E71" s="19">
        <v>0</v>
      </c>
      <c r="F71" s="36">
        <v>-393.33</v>
      </c>
      <c r="G71" s="19">
        <v>0</v>
      </c>
      <c r="H71" s="19">
        <v>0</v>
      </c>
      <c r="I71" s="48">
        <v>-1849.5</v>
      </c>
      <c r="J71" s="19">
        <v>0</v>
      </c>
      <c r="K71" s="36">
        <f t="shared" si="15"/>
        <v>-3346.16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-14885.7</v>
      </c>
      <c r="C73" s="36">
        <v>-21609.25</v>
      </c>
      <c r="D73" s="36">
        <v>-20428.080000000002</v>
      </c>
      <c r="E73" s="36">
        <v>-14325.4</v>
      </c>
      <c r="F73" s="36">
        <v>-19686.07</v>
      </c>
      <c r="G73" s="36">
        <v>-29998.54</v>
      </c>
      <c r="H73" s="36">
        <v>-14688.83</v>
      </c>
      <c r="I73" s="36">
        <v>-5163.8100000000004</v>
      </c>
      <c r="J73" s="36">
        <v>-10645.62</v>
      </c>
      <c r="K73" s="49">
        <f t="shared" si="15"/>
        <v>-151431.29999999999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36">
        <v>-1000</v>
      </c>
      <c r="C77" s="36">
        <v>-1000</v>
      </c>
      <c r="D77" s="36">
        <v>-46000</v>
      </c>
      <c r="E77" s="19">
        <v>0</v>
      </c>
      <c r="F77" s="36">
        <v>-13000</v>
      </c>
      <c r="G77" s="36">
        <v>-7000</v>
      </c>
      <c r="H77" s="36">
        <v>-13000</v>
      </c>
      <c r="I77" s="19">
        <v>0</v>
      </c>
      <c r="J77" s="19">
        <v>0</v>
      </c>
      <c r="K77" s="49">
        <f t="shared" si="15"/>
        <v>-81000</v>
      </c>
    </row>
    <row r="78" spans="1:11" ht="18.75" customHeight="1">
      <c r="A78" s="12" t="s">
        <v>71</v>
      </c>
      <c r="B78" s="36">
        <v>-44.67</v>
      </c>
      <c r="C78" s="36">
        <v>-297.17</v>
      </c>
      <c r="D78" s="36">
        <v>-3499.66</v>
      </c>
      <c r="E78" s="19">
        <v>0</v>
      </c>
      <c r="F78" s="36">
        <v>-1693.39</v>
      </c>
      <c r="G78" s="36">
        <v>-1163.2</v>
      </c>
      <c r="H78" s="36">
        <v>-1802.22</v>
      </c>
      <c r="I78" s="19">
        <v>0</v>
      </c>
      <c r="J78" s="19">
        <v>0</v>
      </c>
      <c r="K78" s="49">
        <f t="shared" si="15"/>
        <v>-8500.31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49">
        <v>-697203.88</v>
      </c>
      <c r="I87" s="19">
        <v>0</v>
      </c>
      <c r="J87" s="19">
        <v>0</v>
      </c>
      <c r="K87" s="49">
        <f t="shared" si="15"/>
        <v>-697203.88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-11685.11</v>
      </c>
      <c r="F92" s="19">
        <v>0</v>
      </c>
      <c r="G92" s="19">
        <v>0</v>
      </c>
      <c r="H92" s="19">
        <v>0</v>
      </c>
      <c r="I92" s="49">
        <v>-7151.44</v>
      </c>
      <c r="J92" s="49">
        <v>-13426.61</v>
      </c>
      <c r="K92" s="49">
        <f t="shared" si="15"/>
        <v>-32263.16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v>0</v>
      </c>
      <c r="L94" s="57"/>
    </row>
    <row r="95" spans="1:12" ht="18.75" customHeight="1">
      <c r="A95" s="16" t="s">
        <v>126</v>
      </c>
      <c r="B95" s="36">
        <v>35192.17</v>
      </c>
      <c r="C95" s="36">
        <v>45553.02</v>
      </c>
      <c r="D95" s="36">
        <v>48569.34</v>
      </c>
      <c r="E95" s="36">
        <v>44313.56</v>
      </c>
      <c r="F95" s="36">
        <v>43267.38</v>
      </c>
      <c r="G95" s="36">
        <v>58888.12</v>
      </c>
      <c r="H95" s="36">
        <v>36632.18</v>
      </c>
      <c r="I95" s="19">
        <v>0</v>
      </c>
      <c r="J95" s="19">
        <v>0</v>
      </c>
      <c r="K95" s="49">
        <f t="shared" ref="K95" si="18">SUM(B95:J95)</f>
        <v>312415.77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6:K101" si="19">SUM(B96:J96)</f>
        <v>0</v>
      </c>
      <c r="L96" s="55"/>
    </row>
    <row r="97" spans="1:13" ht="18.75" customHeight="1">
      <c r="A97" s="16" t="s">
        <v>91</v>
      </c>
      <c r="B97" s="24">
        <f t="shared" ref="B97:H97" si="20">+B98+B99</f>
        <v>1215911.5599999998</v>
      </c>
      <c r="C97" s="24">
        <f t="shared" si="20"/>
        <v>2050718.4000000001</v>
      </c>
      <c r="D97" s="24">
        <f t="shared" si="20"/>
        <v>2520890.4700000002</v>
      </c>
      <c r="E97" s="24">
        <f t="shared" si="20"/>
        <v>1164552.2599999998</v>
      </c>
      <c r="F97" s="24">
        <f t="shared" si="20"/>
        <v>1758447.53</v>
      </c>
      <c r="G97" s="24">
        <f t="shared" si="20"/>
        <v>2313224.4900000002</v>
      </c>
      <c r="H97" s="24">
        <f t="shared" si="20"/>
        <v>539020.69000000006</v>
      </c>
      <c r="I97" s="24">
        <f>+I98+I99</f>
        <v>488568.17000000004</v>
      </c>
      <c r="J97" s="24">
        <f>+J98+J99</f>
        <v>655010.68000000005</v>
      </c>
      <c r="K97" s="49">
        <f t="shared" si="19"/>
        <v>12706344.249999998</v>
      </c>
      <c r="L97" s="55"/>
    </row>
    <row r="98" spans="1:13" ht="18.75" customHeight="1">
      <c r="A98" s="16" t="s">
        <v>90</v>
      </c>
      <c r="B98" s="24">
        <f t="shared" ref="B98:J98" si="21">+B48+B61+B68+B94</f>
        <v>1163675.6499999999</v>
      </c>
      <c r="C98" s="24">
        <f t="shared" si="21"/>
        <v>1982447.54</v>
      </c>
      <c r="D98" s="24">
        <f t="shared" si="21"/>
        <v>2449342.9300000002</v>
      </c>
      <c r="E98" s="24">
        <f t="shared" si="21"/>
        <v>1098803.3499999999</v>
      </c>
      <c r="F98" s="24">
        <f t="shared" si="21"/>
        <v>1694341.93</v>
      </c>
      <c r="G98" s="24">
        <f t="shared" si="21"/>
        <v>2225948.25</v>
      </c>
      <c r="H98" s="24">
        <f t="shared" si="21"/>
        <v>484814.89</v>
      </c>
      <c r="I98" s="24">
        <f t="shared" si="21"/>
        <v>488568.17000000004</v>
      </c>
      <c r="J98" s="24">
        <f t="shared" si="21"/>
        <v>655010.68000000005</v>
      </c>
      <c r="K98" s="49">
        <f t="shared" si="19"/>
        <v>12242953.390000001</v>
      </c>
      <c r="L98" s="55"/>
    </row>
    <row r="99" spans="1:13" ht="18" customHeight="1">
      <c r="A99" s="16" t="s">
        <v>123</v>
      </c>
      <c r="B99" s="24">
        <f t="shared" ref="B99:J99" si="22">IF(+B56+B95+B100&lt;0,0,(B56+B95+B100))</f>
        <v>52235.91</v>
      </c>
      <c r="C99" s="24">
        <f>IF(+C56+C95+C100&lt;0,0,(C56+C95+C100))</f>
        <v>68270.86</v>
      </c>
      <c r="D99" s="24">
        <f t="shared" si="22"/>
        <v>71547.539999999994</v>
      </c>
      <c r="E99" s="24">
        <f t="shared" si="22"/>
        <v>65748.91</v>
      </c>
      <c r="F99" s="24">
        <f t="shared" si="22"/>
        <v>64105.599999999999</v>
      </c>
      <c r="G99" s="24">
        <f t="shared" si="22"/>
        <v>87276.24</v>
      </c>
      <c r="H99" s="24">
        <f t="shared" si="22"/>
        <v>54205.8</v>
      </c>
      <c r="I99" s="19">
        <f t="shared" si="22"/>
        <v>0</v>
      </c>
      <c r="J99" s="24">
        <f t="shared" si="22"/>
        <v>0</v>
      </c>
      <c r="K99" s="49">
        <f t="shared" si="19"/>
        <v>463390.86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-22658.880000000001</v>
      </c>
      <c r="K100" s="49">
        <f t="shared" si="19"/>
        <v>-22658.880000000001</v>
      </c>
      <c r="M100" s="59"/>
    </row>
    <row r="101" spans="1:13" ht="18.75" customHeight="1">
      <c r="A101" s="16" t="s">
        <v>124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+J100+J56</f>
        <v>-10373.630000000001</v>
      </c>
      <c r="K101" s="49">
        <f t="shared" si="19"/>
        <v>-10373.630000000001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12706344.260000002</v>
      </c>
      <c r="L105" s="55"/>
    </row>
    <row r="106" spans="1:13" ht="18.75" customHeight="1">
      <c r="A106" s="26" t="s">
        <v>78</v>
      </c>
      <c r="B106" s="27">
        <v>146251.73000000001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146251.73000000001</v>
      </c>
    </row>
    <row r="107" spans="1:13" ht="18.75" customHeight="1">
      <c r="A107" s="26" t="s">
        <v>79</v>
      </c>
      <c r="B107" s="27">
        <v>1069659.8400000001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3">SUM(B107:J107)</f>
        <v>1069659.8400000001</v>
      </c>
    </row>
    <row r="108" spans="1:13" ht="18.75" customHeight="1">
      <c r="A108" s="26" t="s">
        <v>80</v>
      </c>
      <c r="B108" s="41">
        <v>0</v>
      </c>
      <c r="C108" s="27">
        <f>+C97</f>
        <v>2050718.4000000001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3"/>
        <v>2050718.4000000001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2520890.4700000002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3"/>
        <v>2520890.4700000002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1164552.2599999998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3"/>
        <v>1164552.2599999998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219384.05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3"/>
        <v>219384.05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291039.35999999999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3"/>
        <v>291039.35999999999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449619.93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3"/>
        <v>449619.93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798404.18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3"/>
        <v>798404.18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642125.06000000006</v>
      </c>
      <c r="H115" s="41">
        <v>0</v>
      </c>
      <c r="I115" s="41">
        <v>0</v>
      </c>
      <c r="J115" s="41">
        <v>0</v>
      </c>
      <c r="K115" s="42">
        <f t="shared" si="23"/>
        <v>642125.06000000006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71571.199999999997</v>
      </c>
      <c r="H116" s="41">
        <v>0</v>
      </c>
      <c r="I116" s="41">
        <v>0</v>
      </c>
      <c r="J116" s="41">
        <v>0</v>
      </c>
      <c r="K116" s="42">
        <f t="shared" si="23"/>
        <v>71571.199999999997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385170.21</v>
      </c>
      <c r="H117" s="41">
        <v>0</v>
      </c>
      <c r="I117" s="41">
        <v>0</v>
      </c>
      <c r="J117" s="41">
        <v>0</v>
      </c>
      <c r="K117" s="42">
        <f t="shared" si="23"/>
        <v>385170.21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332649.94</v>
      </c>
      <c r="H118" s="41">
        <v>0</v>
      </c>
      <c r="I118" s="41">
        <v>0</v>
      </c>
      <c r="J118" s="41">
        <v>0</v>
      </c>
      <c r="K118" s="42">
        <f t="shared" si="23"/>
        <v>332649.94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881708.08</v>
      </c>
      <c r="H119" s="41">
        <v>0</v>
      </c>
      <c r="I119" s="41">
        <v>0</v>
      </c>
      <c r="J119" s="41">
        <v>0</v>
      </c>
      <c r="K119" s="42">
        <f t="shared" si="23"/>
        <v>881708.08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222641.47</v>
      </c>
      <c r="I120" s="41">
        <v>0</v>
      </c>
      <c r="J120" s="41">
        <v>0</v>
      </c>
      <c r="K120" s="42">
        <f t="shared" si="23"/>
        <v>222641.47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316379.23</v>
      </c>
      <c r="I121" s="41">
        <v>0</v>
      </c>
      <c r="J121" s="41">
        <v>0</v>
      </c>
      <c r="K121" s="42">
        <f t="shared" si="23"/>
        <v>316379.23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488568.17</v>
      </c>
      <c r="J122" s="41">
        <v>0</v>
      </c>
      <c r="K122" s="42">
        <f t="shared" si="23"/>
        <v>488568.17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655010.68000000005</v>
      </c>
      <c r="K123" s="45">
        <f t="shared" si="23"/>
        <v>655010.68000000005</v>
      </c>
    </row>
    <row r="124" spans="1:11" ht="18.75" customHeight="1">
      <c r="A124" s="40" t="s">
        <v>127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70" t="s">
        <v>128</v>
      </c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2014-06-11T18:32:25Z</dcterms:modified>
</cp:coreProperties>
</file>