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4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/>
  <c r="K100"/>
  <c r="J101"/>
  <c r="K10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I60"/>
  <c r="G60"/>
  <c r="E60"/>
  <c r="C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<sst xmlns="http://schemas.openxmlformats.org/spreadsheetml/2006/main" count="129" uniqueCount="129">
  <si>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</si>
  <si>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</si>
  <si>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</si>
  <si>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</si>
  <si>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</si>
  <si>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</si>
  <si>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</si>
  <si>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</si>
  <si>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</si>
  <si>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</si>
  <si>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</si>
  <si>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</si>
  <si>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</si>
  <si>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</si>
  <si>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</si>
  <si>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</si>
  <si>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</si>
  <si>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</si>
  <si>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</si>
  <si>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</si>
  <si>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</si>
  <si>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</si>
  <si>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</si>
  <si>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</si>
  <si>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</si>
  <si>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</si>
  <si>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</si>
  <si>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</si>
  <si>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</si>
  <si>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</si>
  <si>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</si>
  <si>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</si>
  <si>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</si>
  <si>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</si>
  <si>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</si>
  <si>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</si>
  <si>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</si>
  <si>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</si>
  <si>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</si>
  <si>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</si>
  <si>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</si>
  <si>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</si>
  <si>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</si>
  <si>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</si>
  <si>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</si>
  <si>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</si>
  <si>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</si>
  <si>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</si>
  <si>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</si>
  <si>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</si>
  <si>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</si>
  <si>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</si>
  <si>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</si>
  <si>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</si>
  <si>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</si>
  <si>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</si>
  <si>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</si>
  <si>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</si>
  <si>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</si>
  <si>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</si>
  <si>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</si>
  <si>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</si>
  <si>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</si>
  <si>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</si>
  <si>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</si>
  <si>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</si>
  <si>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</si>
  <si>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</si>
  <si>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</si>
  <si>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</si>
  <si>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</si>
  <si>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</si>
  <si>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</si>
  <si>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</si>
  <si>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</si>
  <si>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</si>
  <si>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</si>
  <si>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</si>
  <si>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</si>
  <si>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</si>
  <si>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</si>
  <si>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</si>
  <si>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</si>
  <si>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</si>
  <si>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</si>
  <si>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</si>
  <si>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</si>
  <si>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</si>
  <si>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</si>
  <si>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</si>
  <si>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</si>
  <si>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</si>
  <si>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</si>
  <si>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</si>
  <si>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</si>
  <si>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</si>
  <si>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</si>
  <si>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</si>
  <si>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</si>
  <si>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</si>
  <si>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</si>
  <si>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</si>
  <si>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</si>
  <si>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</si>
  <si>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</si>
  <si>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</si>
  <si>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</si>
  <si>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</si>
  <si>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</si>
  <si>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</si>
  <si>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</si>
  <si>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</si>
  <si>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</si>
  <si>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</si>
  <si>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</si>
  <si>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</si>
  <si>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</si>
  <si>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</si>
  <si>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</si>
  <si>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</si>
  <si>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</si>
  <si>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</si>
  <si>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</si>
  <si>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</si>
  <si>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</si>
  <si>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04/06/14 - VENCIMENTO 11/06/14</t>
  </si>
  <si>
    <t>Nota:</t>
  </si>
  <si>
    <t>6.3. Revisão de Remuneração pelo Transporte Coletivo  (1)</t>
  </si>
  <si>
    <t>(1) Remuneração das linhas da USP de abril/14.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</si>
</sst>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589768</v>
      </c>
      <c r="C7" s="9">
        <f t="shared" si="0"/>
        <v>793994</v>
      </c>
      <c r="D7" s="9">
        <f t="shared" si="0"/>
        <v>800019</v>
      </c>
      <c r="E7" s="9">
        <f t="shared" si="0"/>
        <v>547948</v>
      </c>
      <c r="F7" s="9">
        <f t="shared" si="0"/>
        <v>775015</v>
      </c>
      <c r="G7" s="9">
        <f t="shared" si="0"/>
        <v>1203930</v>
      </c>
      <c r="H7" s="9">
        <f t="shared" si="0"/>
        <v>564468</v>
      </c>
      <c r="I7" s="9">
        <f t="shared" si="0"/>
        <v>125217</v>
      </c>
      <c r="J7" s="9">
        <f t="shared" si="0"/>
        <v>300805</v>
      </c>
      <c r="K7" s="9">
        <f t="shared" si="0"/>
        <v>5701164</v>
      </c>
      <c r="L7" s="53"/>
    </row>
    <row r="8" spans="1:13" ht="17.25" customHeight="1">
      <c r="A8" s="10" t="s">
        <v>120</v>
      </c>
      <c r="B8" s="11">
        <f>B9+B12+B16</f>
        <v>352632</v>
      </c>
      <c r="C8" s="11">
        <f t="shared" ref="C8:J8" si="1">C9+C12+C16</f>
        <v>480802</v>
      </c>
      <c r="D8" s="11">
        <f t="shared" si="1"/>
        <v>453702</v>
      </c>
      <c r="E8" s="11">
        <f t="shared" si="1"/>
        <v>324687</v>
      </c>
      <c r="F8" s="11">
        <f t="shared" si="1"/>
        <v>435601</v>
      </c>
      <c r="G8" s="11">
        <f t="shared" si="1"/>
        <v>656792</v>
      </c>
      <c r="H8" s="11">
        <f t="shared" si="1"/>
        <v>348816</v>
      </c>
      <c r="I8" s="11">
        <f t="shared" si="1"/>
        <v>67296</v>
      </c>
      <c r="J8" s="11">
        <f t="shared" si="1"/>
        <v>168721</v>
      </c>
      <c r="K8" s="11">
        <f>SUM(B8:J8)</f>
        <v>3289049</v>
      </c>
    </row>
    <row r="9" spans="1:13" ht="17.25" customHeight="1">
      <c r="A9" s="15" t="s">
        <v>17</v>
      </c>
      <c r="B9" s="13">
        <f>+B10+B11</f>
        <v>49031</v>
      </c>
      <c r="C9" s="13">
        <f t="shared" ref="C9:J9" si="2">+C10+C11</f>
        <v>68185</v>
      </c>
      <c r="D9" s="13">
        <f t="shared" si="2"/>
        <v>58352</v>
      </c>
      <c r="E9" s="13">
        <f t="shared" si="2"/>
        <v>43074</v>
      </c>
      <c r="F9" s="13">
        <f t="shared" si="2"/>
        <v>52055</v>
      </c>
      <c r="G9" s="13">
        <f t="shared" si="2"/>
        <v>62952</v>
      </c>
      <c r="H9" s="13">
        <f t="shared" si="2"/>
        <v>58964</v>
      </c>
      <c r="I9" s="13">
        <f t="shared" si="2"/>
        <v>10994</v>
      </c>
      <c r="J9" s="13">
        <f t="shared" si="2"/>
        <v>19220</v>
      </c>
      <c r="K9" s="11">
        <f>SUM(B9:J9)</f>
        <v>422827</v>
      </c>
    </row>
    <row r="10" spans="1:13" ht="17.25" customHeight="1">
      <c r="A10" s="30" t="s">
        <v>18</v>
      </c>
      <c r="B10" s="13">
        <v>48448</v>
      </c>
      <c r="C10" s="13">
        <v>67578</v>
      </c>
      <c r="D10" s="13">
        <v>57771</v>
      </c>
      <c r="E10" s="13">
        <v>42952</v>
      </c>
      <c r="F10" s="13">
        <v>51299</v>
      </c>
      <c r="G10" s="13">
        <v>61918</v>
      </c>
      <c r="H10" s="13">
        <v>58895</v>
      </c>
      <c r="I10" s="13">
        <v>10935</v>
      </c>
      <c r="J10" s="13">
        <v>18993</v>
      </c>
      <c r="K10" s="11">
        <f>SUM(B10:J10)</f>
        <v>418789</v>
      </c>
    </row>
    <row r="11" spans="1:13" ht="17.25" customHeight="1">
      <c r="A11" s="30" t="s">
        <v>19</v>
      </c>
      <c r="B11" s="13">
        <v>583</v>
      </c>
      <c r="C11" s="13">
        <v>607</v>
      </c>
      <c r="D11" s="13">
        <v>581</v>
      </c>
      <c r="E11" s="13">
        <v>122</v>
      </c>
      <c r="F11" s="13">
        <v>756</v>
      </c>
      <c r="G11" s="13">
        <v>1034</v>
      </c>
      <c r="H11" s="13">
        <v>69</v>
      </c>
      <c r="I11" s="13">
        <v>59</v>
      </c>
      <c r="J11" s="13">
        <v>227</v>
      </c>
      <c r="K11" s="11">
        <f>SUM(B11:J11)</f>
        <v>4038</v>
      </c>
    </row>
    <row r="12" spans="1:13" ht="17.25" customHeight="1">
      <c r="A12" s="15" t="s">
        <v>31</v>
      </c>
      <c r="B12" s="17">
        <f t="shared" ref="B12:J12" si="3">SUM(B13:B15)</f>
        <v>294626</v>
      </c>
      <c r="C12" s="17">
        <f t="shared" si="3"/>
        <v>400065</v>
      </c>
      <c r="D12" s="17">
        <f t="shared" si="3"/>
        <v>384575</v>
      </c>
      <c r="E12" s="17">
        <f t="shared" si="3"/>
        <v>274060</v>
      </c>
      <c r="F12" s="17">
        <f t="shared" si="3"/>
        <v>372894</v>
      </c>
      <c r="G12" s="17">
        <f t="shared" si="3"/>
        <v>577847</v>
      </c>
      <c r="H12" s="17">
        <f t="shared" si="3"/>
        <v>281800</v>
      </c>
      <c r="I12" s="17">
        <f t="shared" si="3"/>
        <v>54141</v>
      </c>
      <c r="J12" s="17">
        <f t="shared" si="3"/>
        <v>145353</v>
      </c>
      <c r="K12" s="11">
        <f t="shared" ref="K12:K27" si="4">SUM(B12:J12)</f>
        <v>2785361</v>
      </c>
    </row>
    <row r="13" spans="1:13" ht="17.25" customHeight="1">
      <c r="A13" s="14" t="s">
        <v>20</v>
      </c>
      <c r="B13" s="13">
        <v>128131</v>
      </c>
      <c r="C13" s="13">
        <v>184775</v>
      </c>
      <c r="D13" s="13">
        <v>183424</v>
      </c>
      <c r="E13" s="13">
        <v>128274</v>
      </c>
      <c r="F13" s="13">
        <v>173084</v>
      </c>
      <c r="G13" s="13">
        <v>260679</v>
      </c>
      <c r="H13" s="13">
        <v>123170</v>
      </c>
      <c r="I13" s="13">
        <v>27623</v>
      </c>
      <c r="J13" s="13">
        <v>69165</v>
      </c>
      <c r="K13" s="11">
        <f t="shared" si="4"/>
        <v>1278325</v>
      </c>
      <c r="L13" s="53"/>
      <c r="M13" s="54"/>
    </row>
    <row r="14" spans="1:13" ht="17.25" customHeight="1">
      <c r="A14" s="14" t="s">
        <v>21</v>
      </c>
      <c r="B14" s="13">
        <v>133383</v>
      </c>
      <c r="C14" s="13">
        <v>167281</v>
      </c>
      <c r="D14" s="13">
        <v>157262</v>
      </c>
      <c r="E14" s="13">
        <v>117298</v>
      </c>
      <c r="F14" s="13">
        <v>160483</v>
      </c>
      <c r="G14" s="13">
        <v>267254</v>
      </c>
      <c r="H14" s="13">
        <v>127454</v>
      </c>
      <c r="I14" s="13">
        <v>19878</v>
      </c>
      <c r="J14" s="13">
        <v>59270</v>
      </c>
      <c r="K14" s="11">
        <f t="shared" si="4"/>
        <v>1209563</v>
      </c>
      <c r="L14" s="53"/>
    </row>
    <row r="15" spans="1:13" ht="17.25" customHeight="1">
      <c r="A15" s="14" t="s">
        <v>22</v>
      </c>
      <c r="B15" s="13">
        <v>33112</v>
      </c>
      <c r="C15" s="13">
        <v>48009</v>
      </c>
      <c r="D15" s="13">
        <v>43889</v>
      </c>
      <c r="E15" s="13">
        <v>28488</v>
      </c>
      <c r="F15" s="13">
        <v>39327</v>
      </c>
      <c r="G15" s="13">
        <v>49914</v>
      </c>
      <c r="H15" s="13">
        <v>31176</v>
      </c>
      <c r="I15" s="13">
        <v>6640</v>
      </c>
      <c r="J15" s="13">
        <v>16918</v>
      </c>
      <c r="K15" s="11">
        <f t="shared" si="4"/>
        <v>297473</v>
      </c>
    </row>
    <row r="16" spans="1:13" ht="17.25" customHeight="1">
      <c r="A16" s="15" t="s">
        <v>116</v>
      </c>
      <c r="B16" s="13">
        <f>B17+B18+B19</f>
        <v>8975</v>
      </c>
      <c r="C16" s="13">
        <f t="shared" ref="C16:J16" si="5">C17+C18+C19</f>
        <v>12552</v>
      </c>
      <c r="D16" s="13">
        <f t="shared" si="5"/>
        <v>10775</v>
      </c>
      <c r="E16" s="13">
        <f t="shared" si="5"/>
        <v>7553</v>
      </c>
      <c r="F16" s="13">
        <f t="shared" si="5"/>
        <v>10652</v>
      </c>
      <c r="G16" s="13">
        <f t="shared" si="5"/>
        <v>15993</v>
      </c>
      <c r="H16" s="13">
        <f t="shared" si="5"/>
        <v>8052</v>
      </c>
      <c r="I16" s="13">
        <f t="shared" si="5"/>
        <v>2161</v>
      </c>
      <c r="J16" s="13">
        <f t="shared" si="5"/>
        <v>4148</v>
      </c>
      <c r="K16" s="11">
        <f t="shared" si="4"/>
        <v>80861</v>
      </c>
    </row>
    <row r="17" spans="1:12" ht="17.25" customHeight="1">
      <c r="A17" s="14" t="s">
        <v>117</v>
      </c>
      <c r="B17" s="13">
        <v>3407</v>
      </c>
      <c r="C17" s="13">
        <v>5115</v>
      </c>
      <c r="D17" s="13">
        <v>4372</v>
      </c>
      <c r="E17" s="13">
        <v>3274</v>
      </c>
      <c r="F17" s="13">
        <v>4479</v>
      </c>
      <c r="G17" s="13">
        <v>7196</v>
      </c>
      <c r="H17" s="13">
        <v>3657</v>
      </c>
      <c r="I17" s="13">
        <v>945</v>
      </c>
      <c r="J17" s="13">
        <v>1641</v>
      </c>
      <c r="K17" s="11">
        <f t="shared" si="4"/>
        <v>34086</v>
      </c>
    </row>
    <row r="18" spans="1:12" ht="17.25" customHeight="1">
      <c r="A18" s="14" t="s">
        <v>118</v>
      </c>
      <c r="B18" s="13">
        <v>185</v>
      </c>
      <c r="C18" s="13">
        <v>286</v>
      </c>
      <c r="D18" s="13">
        <v>318</v>
      </c>
      <c r="E18" s="13">
        <v>258</v>
      </c>
      <c r="F18" s="13">
        <v>330</v>
      </c>
      <c r="G18" s="13">
        <v>546</v>
      </c>
      <c r="H18" s="13">
        <v>314</v>
      </c>
      <c r="I18" s="13">
        <v>64</v>
      </c>
      <c r="J18" s="13">
        <v>134</v>
      </c>
      <c r="K18" s="11">
        <f t="shared" si="4"/>
        <v>2435</v>
      </c>
    </row>
    <row r="19" spans="1:12" ht="17.25" customHeight="1">
      <c r="A19" s="14" t="s">
        <v>119</v>
      </c>
      <c r="B19" s="13">
        <v>5383</v>
      </c>
      <c r="C19" s="13">
        <v>7151</v>
      </c>
      <c r="D19" s="13">
        <v>6085</v>
      </c>
      <c r="E19" s="13">
        <v>4021</v>
      </c>
      <c r="F19" s="13">
        <v>5843</v>
      </c>
      <c r="G19" s="13">
        <v>8251</v>
      </c>
      <c r="H19" s="13">
        <v>4081</v>
      </c>
      <c r="I19" s="13">
        <v>1152</v>
      </c>
      <c r="J19" s="13">
        <v>2373</v>
      </c>
      <c r="K19" s="11">
        <f t="shared" si="4"/>
        <v>44340</v>
      </c>
    </row>
    <row r="20" spans="1:12" ht="17.25" customHeight="1">
      <c r="A20" s="16" t="s">
        <v>23</v>
      </c>
      <c r="B20" s="11">
        <f>+B21+B22+B23</f>
        <v>189383</v>
      </c>
      <c r="C20" s="11">
        <f t="shared" ref="C20:J20" si="6">+C21+C22+C23</f>
        <v>237001</v>
      </c>
      <c r="D20" s="11">
        <f t="shared" si="6"/>
        <v>257404</v>
      </c>
      <c r="E20" s="11">
        <f t="shared" si="6"/>
        <v>168716</v>
      </c>
      <c r="F20" s="11">
        <f t="shared" si="6"/>
        <v>271617</v>
      </c>
      <c r="G20" s="11">
        <f t="shared" si="6"/>
        <v>471531</v>
      </c>
      <c r="H20" s="11">
        <f t="shared" si="6"/>
        <v>170588</v>
      </c>
      <c r="I20" s="11">
        <f t="shared" si="6"/>
        <v>41411</v>
      </c>
      <c r="J20" s="11">
        <f t="shared" si="6"/>
        <v>93177</v>
      </c>
      <c r="K20" s="11">
        <f t="shared" si="4"/>
        <v>1900828</v>
      </c>
    </row>
    <row r="21" spans="1:12" ht="17.25" customHeight="1">
      <c r="A21" s="12" t="s">
        <v>24</v>
      </c>
      <c r="B21" s="13">
        <v>94098</v>
      </c>
      <c r="C21" s="13">
        <v>127884</v>
      </c>
      <c r="D21" s="13">
        <v>140683</v>
      </c>
      <c r="E21" s="13">
        <v>91157</v>
      </c>
      <c r="F21" s="13">
        <v>144632</v>
      </c>
      <c r="G21" s="13">
        <v>238472</v>
      </c>
      <c r="H21" s="13">
        <v>90932</v>
      </c>
      <c r="I21" s="13">
        <v>23957</v>
      </c>
      <c r="J21" s="13">
        <v>49395</v>
      </c>
      <c r="K21" s="11">
        <f t="shared" si="4"/>
        <v>1001210</v>
      </c>
      <c r="L21" s="53"/>
    </row>
    <row r="22" spans="1:12" ht="17.25" customHeight="1">
      <c r="A22" s="12" t="s">
        <v>25</v>
      </c>
      <c r="B22" s="13">
        <v>77396</v>
      </c>
      <c r="C22" s="13">
        <v>86573</v>
      </c>
      <c r="D22" s="13">
        <v>92402</v>
      </c>
      <c r="E22" s="13">
        <v>64253</v>
      </c>
      <c r="F22" s="13">
        <v>104050</v>
      </c>
      <c r="G22" s="13">
        <v>198544</v>
      </c>
      <c r="H22" s="13">
        <v>64803</v>
      </c>
      <c r="I22" s="13">
        <v>13613</v>
      </c>
      <c r="J22" s="13">
        <v>34250</v>
      </c>
      <c r="K22" s="11">
        <f t="shared" si="4"/>
        <v>735884</v>
      </c>
      <c r="L22" s="53"/>
    </row>
    <row r="23" spans="1:12" ht="17.25" customHeight="1">
      <c r="A23" s="12" t="s">
        <v>26</v>
      </c>
      <c r="B23" s="13">
        <v>17889</v>
      </c>
      <c r="C23" s="13">
        <v>22544</v>
      </c>
      <c r="D23" s="13">
        <v>24319</v>
      </c>
      <c r="E23" s="13">
        <v>13306</v>
      </c>
      <c r="F23" s="13">
        <v>22935</v>
      </c>
      <c r="G23" s="13">
        <v>34515</v>
      </c>
      <c r="H23" s="13">
        <v>14853</v>
      </c>
      <c r="I23" s="13">
        <v>3841</v>
      </c>
      <c r="J23" s="13">
        <v>9532</v>
      </c>
      <c r="K23" s="11">
        <f t="shared" si="4"/>
        <v>163734</v>
      </c>
    </row>
    <row r="24" spans="1:12" ht="17.25" customHeight="1">
      <c r="A24" s="16" t="s">
        <v>27</v>
      </c>
      <c r="B24" s="13">
        <v>47753</v>
      </c>
      <c r="C24" s="13">
        <v>76191</v>
      </c>
      <c r="D24" s="13">
        <v>88913</v>
      </c>
      <c r="E24" s="13">
        <v>54545</v>
      </c>
      <c r="F24" s="13">
        <v>67797</v>
      </c>
      <c r="G24" s="13">
        <v>75607</v>
      </c>
      <c r="H24" s="13">
        <v>37446</v>
      </c>
      <c r="I24" s="13">
        <v>16510</v>
      </c>
      <c r="J24" s="13">
        <v>38907</v>
      </c>
      <c r="K24" s="11">
        <f t="shared" si="4"/>
        <v>503669</v>
      </c>
    </row>
    <row r="25" spans="1:12" ht="17.25" customHeight="1">
      <c r="A25" s="12" t="s">
        <v>28</v>
      </c>
      <c r="B25" s="13">
        <v>30562</v>
      </c>
      <c r="C25" s="13">
        <v>48762</v>
      </c>
      <c r="D25" s="13">
        <v>56904</v>
      </c>
      <c r="E25" s="13">
        <v>34909</v>
      </c>
      <c r="F25" s="13">
        <v>43390</v>
      </c>
      <c r="G25" s="13">
        <v>48388</v>
      </c>
      <c r="H25" s="13">
        <v>23965</v>
      </c>
      <c r="I25" s="13">
        <v>10566</v>
      </c>
      <c r="J25" s="13">
        <v>24900</v>
      </c>
      <c r="K25" s="11">
        <f t="shared" si="4"/>
        <v>322346</v>
      </c>
      <c r="L25" s="53"/>
    </row>
    <row r="26" spans="1:12" ht="17.25" customHeight="1">
      <c r="A26" s="12" t="s">
        <v>29</v>
      </c>
      <c r="B26" s="13">
        <v>17191</v>
      </c>
      <c r="C26" s="13">
        <v>27429</v>
      </c>
      <c r="D26" s="13">
        <v>32009</v>
      </c>
      <c r="E26" s="13">
        <v>19636</v>
      </c>
      <c r="F26" s="13">
        <v>24407</v>
      </c>
      <c r="G26" s="13">
        <v>27219</v>
      </c>
      <c r="H26" s="13">
        <v>13481</v>
      </c>
      <c r="I26" s="13">
        <v>5944</v>
      </c>
      <c r="J26" s="13">
        <v>14007</v>
      </c>
      <c r="K26" s="11">
        <f t="shared" si="4"/>
        <v>181323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7618</v>
      </c>
      <c r="I27" s="11">
        <v>0</v>
      </c>
      <c r="J27" s="11">
        <v>0</v>
      </c>
      <c r="K27" s="11">
        <f t="shared" si="4"/>
        <v>7618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2.3843999999999999</v>
      </c>
      <c r="C29" s="33">
        <f t="shared" ref="C29:J29" si="7">SUM(C30:C33)</f>
        <v>2.7196319999999998</v>
      </c>
      <c r="D29" s="33">
        <f t="shared" si="7"/>
        <v>3.0897000000000001</v>
      </c>
      <c r="E29" s="33">
        <f t="shared" si="7"/>
        <v>2.6040000000000001</v>
      </c>
      <c r="F29" s="33">
        <f t="shared" si="7"/>
        <v>2.528</v>
      </c>
      <c r="G29" s="33">
        <f t="shared" si="7"/>
        <v>2.1747000000000001</v>
      </c>
      <c r="H29" s="33">
        <f t="shared" si="7"/>
        <v>2.4935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2.3843999999999999</v>
      </c>
      <c r="C30" s="33">
        <v>2.7136</v>
      </c>
      <c r="D30" s="33">
        <v>3.0897000000000001</v>
      </c>
      <c r="E30" s="33">
        <v>2.6040000000000001</v>
      </c>
      <c r="F30" s="33">
        <v>2.528</v>
      </c>
      <c r="G30" s="33">
        <v>2.1747000000000001</v>
      </c>
      <c r="H30" s="33">
        <v>2.4935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6.032E-3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9368.2000000000007</v>
      </c>
      <c r="I35" s="19">
        <v>0</v>
      </c>
      <c r="J35" s="19">
        <v>0</v>
      </c>
      <c r="K35" s="23">
        <f>SUM(B35:J35)</f>
        <v>9368.2000000000007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47272.74</v>
      </c>
      <c r="I36" s="19">
        <v>0</v>
      </c>
      <c r="J36" s="19">
        <v>0</v>
      </c>
      <c r="K36" s="23">
        <f>SUM(B36:J36)</f>
        <v>47272.74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1423286.56</v>
      </c>
      <c r="C47" s="22">
        <f t="shared" ref="C47:H47" si="9">+C48+C56</f>
        <v>2182089.33</v>
      </c>
      <c r="D47" s="22">
        <f t="shared" si="9"/>
        <v>2494796.9000000004</v>
      </c>
      <c r="E47" s="22">
        <f t="shared" si="9"/>
        <v>1448291.9400000002</v>
      </c>
      <c r="F47" s="22">
        <f t="shared" si="9"/>
        <v>1980076.14</v>
      </c>
      <c r="G47" s="22">
        <f t="shared" si="9"/>
        <v>2646574.69</v>
      </c>
      <c r="H47" s="22">
        <f t="shared" si="9"/>
        <v>1434442.78</v>
      </c>
      <c r="I47" s="22">
        <f>+I48+I56</f>
        <v>527852.26</v>
      </c>
      <c r="J47" s="22">
        <f>+J48+J56</f>
        <v>764147.35</v>
      </c>
      <c r="K47" s="22">
        <f>SUM(B47:J47)</f>
        <v>14901557.949999999</v>
      </c>
    </row>
    <row r="48" spans="1:11" ht="17.25" customHeight="1">
      <c r="A48" s="16" t="s">
        <v>48</v>
      </c>
      <c r="B48" s="23">
        <f>SUM(B49:B55)</f>
        <v>1406242.82</v>
      </c>
      <c r="C48" s="23">
        <f t="shared" ref="C48:H48" si="10">SUM(C49:C55)</f>
        <v>2159371.4900000002</v>
      </c>
      <c r="D48" s="23">
        <f t="shared" si="10"/>
        <v>2471818.7000000002</v>
      </c>
      <c r="E48" s="23">
        <f t="shared" si="10"/>
        <v>1426856.59</v>
      </c>
      <c r="F48" s="23">
        <f t="shared" si="10"/>
        <v>1959237.92</v>
      </c>
      <c r="G48" s="23">
        <f t="shared" si="10"/>
        <v>2618186.5699999998</v>
      </c>
      <c r="H48" s="23">
        <f t="shared" si="10"/>
        <v>1416869.16</v>
      </c>
      <c r="I48" s="23">
        <f>SUM(I49:I55)</f>
        <v>527852.26</v>
      </c>
      <c r="J48" s="23">
        <f>SUM(J49:J55)</f>
        <v>751862.1</v>
      </c>
      <c r="K48" s="23">
        <f t="shared" ref="K48:K56" si="11">SUM(B48:J48)</f>
        <v>14738297.609999999</v>
      </c>
    </row>
    <row r="49" spans="1:11" ht="17.25" customHeight="1">
      <c r="A49" s="35" t="s">
        <v>49</v>
      </c>
      <c r="B49" s="23">
        <f t="shared" ref="B49:H49" si="12">ROUND(B30*B7,2)</f>
        <v>1406242.82</v>
      </c>
      <c r="C49" s="23">
        <f t="shared" si="12"/>
        <v>2154582.12</v>
      </c>
      <c r="D49" s="23">
        <f t="shared" si="12"/>
        <v>2471818.7000000002</v>
      </c>
      <c r="E49" s="23">
        <f t="shared" si="12"/>
        <v>1426856.59</v>
      </c>
      <c r="F49" s="23">
        <f t="shared" si="12"/>
        <v>1959237.92</v>
      </c>
      <c r="G49" s="23">
        <f t="shared" si="12"/>
        <v>2618186.5699999998</v>
      </c>
      <c r="H49" s="23">
        <f t="shared" si="12"/>
        <v>1407500.96</v>
      </c>
      <c r="I49" s="23">
        <f>ROUND(I30*I7,2)</f>
        <v>527852.26</v>
      </c>
      <c r="J49" s="23">
        <f>ROUND(J30*J7,2)</f>
        <v>751862.1</v>
      </c>
      <c r="K49" s="23">
        <f t="shared" si="11"/>
        <v>14724140.039999999</v>
      </c>
    </row>
    <row r="50" spans="1:11" ht="17.25" customHeight="1">
      <c r="A50" s="35" t="s">
        <v>50</v>
      </c>
      <c r="B50" s="19">
        <v>0</v>
      </c>
      <c r="C50" s="23">
        <f>ROUND(C31*C7,2)</f>
        <v>4789.37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4789.37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9368.2000000000007</v>
      </c>
      <c r="I53" s="32">
        <f>+I35</f>
        <v>0</v>
      </c>
      <c r="J53" s="32">
        <f>+J35</f>
        <v>0</v>
      </c>
      <c r="K53" s="23">
        <f t="shared" si="11"/>
        <v>9368.2000000000007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17043.740000000002</v>
      </c>
      <c r="C56" s="37">
        <v>22717.84</v>
      </c>
      <c r="D56" s="37">
        <v>22978.2</v>
      </c>
      <c r="E56" s="37">
        <v>21435.35</v>
      </c>
      <c r="F56" s="37">
        <v>20838.22</v>
      </c>
      <c r="G56" s="37">
        <v>28388.12</v>
      </c>
      <c r="H56" s="37">
        <v>17573.62</v>
      </c>
      <c r="I56" s="19">
        <v>0</v>
      </c>
      <c r="J56" s="37">
        <v>12285.25</v>
      </c>
      <c r="K56" s="37">
        <f t="shared" si="11"/>
        <v>163260.34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-265962.57</v>
      </c>
      <c r="C60" s="36">
        <f t="shared" si="13"/>
        <v>-237231.91999999998</v>
      </c>
      <c r="D60" s="36">
        <f t="shared" si="13"/>
        <v>-239602.79</v>
      </c>
      <c r="E60" s="36">
        <f t="shared" si="13"/>
        <v>-323228.38</v>
      </c>
      <c r="F60" s="36">
        <f t="shared" si="13"/>
        <v>-274764.99</v>
      </c>
      <c r="G60" s="36">
        <f t="shared" si="13"/>
        <v>-306797.30999999994</v>
      </c>
      <c r="H60" s="36">
        <f t="shared" si="13"/>
        <v>-192736.97</v>
      </c>
      <c r="I60" s="36">
        <f t="shared" si="13"/>
        <v>-76469.25</v>
      </c>
      <c r="J60" s="36">
        <f t="shared" si="13"/>
        <v>-81302.86</v>
      </c>
      <c r="K60" s="36">
        <f>SUM(B60:J60)</f>
        <v>-1998097.04</v>
      </c>
    </row>
    <row r="61" spans="1:11" ht="18.75" customHeight="1">
      <c r="A61" s="16" t="s">
        <v>82</v>
      </c>
      <c r="B61" s="36">
        <f t="shared" ref="B61:J61" si="14">B62+B63+B64+B65+B66+B67</f>
        <v>-251076.87</v>
      </c>
      <c r="C61" s="36">
        <f t="shared" si="14"/>
        <v>-215429</v>
      </c>
      <c r="D61" s="36">
        <f t="shared" si="14"/>
        <v>-218046.2</v>
      </c>
      <c r="E61" s="36">
        <f t="shared" si="14"/>
        <v>-295969.36</v>
      </c>
      <c r="F61" s="36">
        <f t="shared" si="14"/>
        <v>-254685.59</v>
      </c>
      <c r="G61" s="36">
        <f t="shared" si="14"/>
        <v>-276773.58999999997</v>
      </c>
      <c r="H61" s="36">
        <f t="shared" si="14"/>
        <v>-176685</v>
      </c>
      <c r="I61" s="36">
        <f t="shared" si="14"/>
        <v>-32805</v>
      </c>
      <c r="J61" s="36">
        <f t="shared" si="14"/>
        <v>-56979</v>
      </c>
      <c r="K61" s="36">
        <f t="shared" ref="K61:K94" si="15">SUM(B61:J61)</f>
        <v>-1778449.6099999999</v>
      </c>
    </row>
    <row r="62" spans="1:11" ht="18.75" customHeight="1">
      <c r="A62" s="12" t="s">
        <v>83</v>
      </c>
      <c r="B62" s="36">
        <f>-ROUND(B9*$D$3,2)</f>
        <v>-147093</v>
      </c>
      <c r="C62" s="36">
        <f t="shared" ref="C62:J62" si="16">-ROUND(C9*$D$3,2)</f>
        <v>-204555</v>
      </c>
      <c r="D62" s="36">
        <f t="shared" si="16"/>
        <v>-175056</v>
      </c>
      <c r="E62" s="36">
        <f t="shared" si="16"/>
        <v>-129222</v>
      </c>
      <c r="F62" s="36">
        <f t="shared" si="16"/>
        <v>-156165</v>
      </c>
      <c r="G62" s="36">
        <f t="shared" si="16"/>
        <v>-188856</v>
      </c>
      <c r="H62" s="36">
        <f t="shared" si="16"/>
        <v>-176892</v>
      </c>
      <c r="I62" s="36">
        <f t="shared" si="16"/>
        <v>-32982</v>
      </c>
      <c r="J62" s="36">
        <f t="shared" si="16"/>
        <v>-57660</v>
      </c>
      <c r="K62" s="36">
        <f t="shared" si="15"/>
        <v>-1268481</v>
      </c>
    </row>
    <row r="63" spans="1:11" ht="18.75" customHeight="1">
      <c r="A63" s="12" t="s">
        <v>58</v>
      </c>
      <c r="B63" s="19">
        <v>1749</v>
      </c>
      <c r="C63" s="19">
        <v>1821</v>
      </c>
      <c r="D63" s="19">
        <v>1743</v>
      </c>
      <c r="E63" s="19">
        <v>366</v>
      </c>
      <c r="F63" s="19">
        <v>2268</v>
      </c>
      <c r="G63" s="19">
        <v>3102</v>
      </c>
      <c r="H63" s="19">
        <v>207</v>
      </c>
      <c r="I63" s="19">
        <v>177</v>
      </c>
      <c r="J63" s="19">
        <v>681</v>
      </c>
      <c r="K63" s="19">
        <f t="shared" si="15"/>
        <v>12114</v>
      </c>
    </row>
    <row r="64" spans="1:11" ht="18.75" customHeight="1">
      <c r="A64" s="12" t="s">
        <v>121</v>
      </c>
      <c r="B64" s="36">
        <v>-666</v>
      </c>
      <c r="C64" s="36">
        <v>-96</v>
      </c>
      <c r="D64" s="36">
        <v>-171</v>
      </c>
      <c r="E64" s="36">
        <v>-882</v>
      </c>
      <c r="F64" s="36">
        <v>-582</v>
      </c>
      <c r="G64" s="36">
        <v>-489</v>
      </c>
      <c r="H64" s="36">
        <v>0</v>
      </c>
      <c r="I64" s="36">
        <v>0</v>
      </c>
      <c r="J64" s="36">
        <v>0</v>
      </c>
      <c r="K64" s="36">
        <f t="shared" si="15"/>
        <v>-2886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-105066.87</v>
      </c>
      <c r="C66" s="48">
        <v>-12599</v>
      </c>
      <c r="D66" s="48">
        <v>-44562.2</v>
      </c>
      <c r="E66" s="48">
        <v>-166231.35999999999</v>
      </c>
      <c r="F66" s="48">
        <v>-100206.59</v>
      </c>
      <c r="G66" s="48">
        <v>-90530.59</v>
      </c>
      <c r="H66" s="19">
        <v>0</v>
      </c>
      <c r="I66" s="19">
        <v>0</v>
      </c>
      <c r="J66" s="19">
        <v>0</v>
      </c>
      <c r="K66" s="36">
        <f t="shared" si="15"/>
        <v>-519196.61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-14885.7</v>
      </c>
      <c r="C68" s="36">
        <f t="shared" si="17"/>
        <v>-21802.92</v>
      </c>
      <c r="D68" s="36">
        <f t="shared" si="17"/>
        <v>-21556.59</v>
      </c>
      <c r="E68" s="36">
        <f t="shared" si="17"/>
        <v>-27259.019999999997</v>
      </c>
      <c r="F68" s="36">
        <f t="shared" si="17"/>
        <v>-20079.400000000001</v>
      </c>
      <c r="G68" s="36">
        <f t="shared" si="17"/>
        <v>-30023.72</v>
      </c>
      <c r="H68" s="36">
        <f t="shared" si="17"/>
        <v>-14688.83</v>
      </c>
      <c r="I68" s="36">
        <f t="shared" si="17"/>
        <v>-43664.25</v>
      </c>
      <c r="J68" s="36">
        <f t="shared" si="17"/>
        <v>-24323.86</v>
      </c>
      <c r="K68" s="36">
        <f t="shared" si="15"/>
        <v>-218284.28999999998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-1849.5</v>
      </c>
      <c r="J71" s="19">
        <v>0</v>
      </c>
      <c r="K71" s="36">
        <f t="shared" si="15"/>
        <v>-3346.16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-14885.7</v>
      </c>
      <c r="C73" s="36">
        <v>-21609.25</v>
      </c>
      <c r="D73" s="36">
        <v>-20428.080000000002</v>
      </c>
      <c r="E73" s="36">
        <v>-14325.4</v>
      </c>
      <c r="F73" s="36">
        <v>-19686.07</v>
      </c>
      <c r="G73" s="36">
        <v>-29998.54</v>
      </c>
      <c r="H73" s="36">
        <v>-14688.83</v>
      </c>
      <c r="I73" s="36">
        <v>-5163.8100000000004</v>
      </c>
      <c r="J73" s="36">
        <v>-10645.62</v>
      </c>
      <c r="K73" s="49">
        <f t="shared" si="15"/>
        <v>-151431.29999999999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-12020.82</v>
      </c>
      <c r="F92" s="19">
        <v>0</v>
      </c>
      <c r="G92" s="19">
        <v>0</v>
      </c>
      <c r="H92" s="19">
        <v>0</v>
      </c>
      <c r="I92" s="49">
        <v>-6650.94</v>
      </c>
      <c r="J92" s="49">
        <v>-13678.24</v>
      </c>
      <c r="K92" s="49">
        <f t="shared" si="15"/>
        <v>-32350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127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49">
        <v>-1363.14</v>
      </c>
      <c r="I94" s="19">
        <v>0</v>
      </c>
      <c r="J94" s="19">
        <v>0</v>
      </c>
      <c r="K94" s="49">
        <f t="shared" si="15"/>
        <v>-1363.14</v>
      </c>
      <c r="L94" s="57"/>
    </row>
    <row r="95" spans="1:12" ht="18.75" customHeight="1">
      <c r="A95" s="16" t="s">
        <v>122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1157323.9900000002</v>
      </c>
      <c r="C97" s="24">
        <f t="shared" si="19"/>
        <v>1944857.4100000004</v>
      </c>
      <c r="D97" s="24">
        <f t="shared" si="19"/>
        <v>2255194.1100000003</v>
      </c>
      <c r="E97" s="24">
        <f t="shared" si="19"/>
        <v>1125063.56</v>
      </c>
      <c r="F97" s="24">
        <f t="shared" si="19"/>
        <v>1705311.15</v>
      </c>
      <c r="G97" s="24">
        <f t="shared" si="19"/>
        <v>2339777.38</v>
      </c>
      <c r="H97" s="24">
        <f t="shared" si="19"/>
        <v>1241705.81</v>
      </c>
      <c r="I97" s="24">
        <f>+I98+I99</f>
        <v>451383.01</v>
      </c>
      <c r="J97" s="24">
        <f>+J98+J99</f>
        <v>670559.24</v>
      </c>
      <c r="K97" s="49">
        <f t="shared" si="18"/>
        <v>12891175.660000002</v>
      </c>
      <c r="L97" s="55"/>
    </row>
    <row r="98" spans="1:13" ht="18.75" customHeight="1">
      <c r="A98" s="16" t="s">
        <v>90</v>
      </c>
      <c r="B98" s="24">
        <f t="shared" ref="B98:J98" si="20">+B48+B61+B68+B94</f>
        <v>1140280.2500000002</v>
      </c>
      <c r="C98" s="24">
        <f t="shared" si="20"/>
        <v>1922139.5700000003</v>
      </c>
      <c r="D98" s="24">
        <f t="shared" si="20"/>
        <v>2232215.91</v>
      </c>
      <c r="E98" s="24">
        <f t="shared" si="20"/>
        <v>1103628.21</v>
      </c>
      <c r="F98" s="24">
        <f t="shared" si="20"/>
        <v>1684472.93</v>
      </c>
      <c r="G98" s="24">
        <f t="shared" si="20"/>
        <v>2311389.2599999998</v>
      </c>
      <c r="H98" s="24">
        <f t="shared" si="20"/>
        <v>1224132.19</v>
      </c>
      <c r="I98" s="24">
        <f t="shared" si="20"/>
        <v>451383.01</v>
      </c>
      <c r="J98" s="24">
        <f t="shared" si="20"/>
        <v>670559.24</v>
      </c>
      <c r="K98" s="49">
        <f t="shared" si="18"/>
        <v>12740200.569999998</v>
      </c>
      <c r="L98" s="55"/>
    </row>
    <row r="99" spans="1:13" ht="18" customHeight="1">
      <c r="A99" s="16" t="s">
        <v>123</v>
      </c>
      <c r="B99" s="24">
        <f t="shared" ref="B99:J99" si="21">IF(+B56+B95+B100&lt;0,0,(B56+B95+B100))</f>
        <v>17043.740000000002</v>
      </c>
      <c r="C99" s="24">
        <f>IF(+C56+C95+C100&lt;0,0,(C56+C95+C100))</f>
        <v>22717.84</v>
      </c>
      <c r="D99" s="24">
        <f t="shared" si="21"/>
        <v>22978.2</v>
      </c>
      <c r="E99" s="24">
        <f t="shared" si="21"/>
        <v>21435.35</v>
      </c>
      <c r="F99" s="24">
        <f t="shared" si="21"/>
        <v>20838.22</v>
      </c>
      <c r="G99" s="24">
        <f t="shared" si="21"/>
        <v>28388.12</v>
      </c>
      <c r="H99" s="24">
        <f t="shared" si="21"/>
        <v>17573.62</v>
      </c>
      <c r="I99" s="19">
        <f t="shared" si="21"/>
        <v>0</v>
      </c>
      <c r="J99" s="24">
        <f t="shared" si="21"/>
        <v>0</v>
      </c>
      <c r="K99" s="49">
        <f t="shared" si="18"/>
        <v>150975.09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-34944.129999999997</v>
      </c>
      <c r="K100" s="49">
        <f t="shared" si="18"/>
        <v>-34944.129999999997</v>
      </c>
      <c r="M100" s="59"/>
    </row>
    <row r="101" spans="1:13" ht="18.75" customHeight="1">
      <c r="A101" s="16" t="s">
        <v>124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-22658.879999999997</v>
      </c>
      <c r="K101" s="49">
        <f t="shared" si="18"/>
        <v>-22658.879999999997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12891175.659999998</v>
      </c>
      <c r="L105" s="55"/>
    </row>
    <row r="106" spans="1:13" ht="18.75" customHeight="1">
      <c r="A106" s="26" t="s">
        <v>78</v>
      </c>
      <c r="B106" s="27">
        <v>144430.63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144430.63</v>
      </c>
    </row>
    <row r="107" spans="1:13" ht="18.75" customHeight="1">
      <c r="A107" s="26" t="s">
        <v>79</v>
      </c>
      <c r="B107" s="27">
        <v>1012893.36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1012893.36</v>
      </c>
    </row>
    <row r="108" spans="1:13" ht="18.75" customHeight="1">
      <c r="A108" s="26" t="s">
        <v>80</v>
      </c>
      <c r="B108" s="41">
        <v>0</v>
      </c>
      <c r="C108" s="27">
        <f>+C97</f>
        <v>1944857.4100000004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1944857.4100000004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2255194.1100000003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2255194.1100000003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1125063.56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1125063.56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213802.26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213802.26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303293.24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303293.24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451592.09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451592.09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736623.56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736623.56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696636.51</v>
      </c>
      <c r="H115" s="41">
        <v>0</v>
      </c>
      <c r="I115" s="41">
        <v>0</v>
      </c>
      <c r="J115" s="41">
        <v>0</v>
      </c>
      <c r="K115" s="42">
        <f t="shared" si="22"/>
        <v>696636.51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54995.28</v>
      </c>
      <c r="H116" s="41">
        <v>0</v>
      </c>
      <c r="I116" s="41">
        <v>0</v>
      </c>
      <c r="J116" s="41">
        <v>0</v>
      </c>
      <c r="K116" s="42">
        <f t="shared" si="22"/>
        <v>54995.28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403236.37</v>
      </c>
      <c r="H117" s="41">
        <v>0</v>
      </c>
      <c r="I117" s="41">
        <v>0</v>
      </c>
      <c r="J117" s="41">
        <v>0</v>
      </c>
      <c r="K117" s="42">
        <f t="shared" si="22"/>
        <v>403236.37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340549.53</v>
      </c>
      <c r="H118" s="41">
        <v>0</v>
      </c>
      <c r="I118" s="41">
        <v>0</v>
      </c>
      <c r="J118" s="41">
        <v>0</v>
      </c>
      <c r="K118" s="42">
        <f t="shared" si="22"/>
        <v>340549.53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844359.69</v>
      </c>
      <c r="H119" s="41">
        <v>0</v>
      </c>
      <c r="I119" s="41">
        <v>0</v>
      </c>
      <c r="J119" s="41">
        <v>0</v>
      </c>
      <c r="K119" s="42">
        <f t="shared" si="22"/>
        <v>844359.69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445039.72</v>
      </c>
      <c r="I120" s="41">
        <v>0</v>
      </c>
      <c r="J120" s="41">
        <v>0</v>
      </c>
      <c r="K120" s="42">
        <f t="shared" si="22"/>
        <v>445039.72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796666.09</v>
      </c>
      <c r="I121" s="41">
        <v>0</v>
      </c>
      <c r="J121" s="41">
        <v>0</v>
      </c>
      <c r="K121" s="42">
        <f t="shared" si="22"/>
        <v>796666.09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451383.01</v>
      </c>
      <c r="J122" s="41">
        <v>0</v>
      </c>
      <c r="K122" s="42">
        <f t="shared" si="22"/>
        <v>451383.01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670559.24</v>
      </c>
      <c r="K123" s="45">
        <f t="shared" si="22"/>
        <v>670559.24</v>
      </c>
    </row>
    <row r="124" spans="1:11" ht="18.75" customHeight="1">
      <c r="A124" s="40" t="s">
        <v>126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4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2014-06-10T18:19:52Z</dcterms:modified>
</cp:coreProperties>
</file>