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94" i="8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K20" s="1"/>
  <c r="I20"/>
  <c r="J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 s="1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K64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6"/>
  <c r="B99"/>
  <c r="C99"/>
  <c r="D99"/>
  <c r="E99"/>
  <c r="F99"/>
  <c r="G99"/>
  <c r="H99"/>
  <c r="I99"/>
  <c r="J99"/>
  <c r="K99"/>
  <c r="K100"/>
  <c r="J101"/>
  <c r="K101"/>
  <c r="K106"/>
  <c r="K107"/>
  <c r="K111"/>
  <c r="K112"/>
  <c r="K113"/>
  <c r="K114"/>
  <c r="K115"/>
  <c r="K116"/>
  <c r="K117"/>
  <c r="K118"/>
  <c r="K119"/>
  <c r="K120"/>
  <c r="K121"/>
  <c r="K122"/>
  <c r="K123"/>
  <c r="J60" l="1"/>
  <c r="H60"/>
  <c r="F60"/>
  <c r="D60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I60"/>
  <c r="G60"/>
  <c r="E60"/>
  <c r="C60"/>
  <c r="I8"/>
  <c r="I7" s="1"/>
  <c r="I49" s="1"/>
  <c r="I48" s="1"/>
  <c r="G8"/>
  <c r="G7" s="1"/>
  <c r="G49" s="1"/>
  <c r="G48" s="1"/>
  <c r="E8"/>
  <c r="E7" s="1"/>
  <c r="E49" s="1"/>
  <c r="E48" s="1"/>
  <c r="C8"/>
  <c r="C7" s="1"/>
  <c r="B60"/>
  <c r="K60" s="1"/>
  <c r="K6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I47"/>
  <c r="I98"/>
  <c r="I97" s="1"/>
  <c r="G47"/>
  <c r="G98"/>
  <c r="G97" s="1"/>
  <c r="E47"/>
  <c r="E98"/>
  <c r="E97" s="1"/>
  <c r="E110" s="1"/>
  <c r="K110" s="1"/>
  <c r="C49"/>
  <c r="C48" s="1"/>
  <c r="C50"/>
  <c r="K50" s="1"/>
  <c r="K62"/>
  <c r="C47" l="1"/>
  <c r="C98"/>
  <c r="C97" s="1"/>
  <c r="C108" s="1"/>
  <c r="K108" s="1"/>
  <c r="K105" s="1"/>
  <c r="K49"/>
  <c r="B48"/>
  <c r="K48" l="1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<sst xmlns="http://schemas.openxmlformats.org/spreadsheetml/2006/main" count="129" uniqueCount="129">
  <si>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</si>
  <si>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</si>
  <si>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</si>
  <si>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</si>
  <si>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</si>
  <si>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</si>
  <si>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</si>
  <si>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</si>
  <si>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</si>
  <si>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</si>
  <si>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</si>
  <si>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</si>
  <si>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</si>
  <si>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</si>
  <si>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</si>
  <si>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</si>
  <si>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</si>
  <si>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</si>
  <si>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</si>
  <si>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</si>
  <si>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</si>
  <si>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</si>
  <si>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</si>
  <si>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</si>
  <si>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</si>
  <si>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</si>
  <si>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</si>
  <si>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</si>
  <si>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</si>
  <si>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</si>
  <si>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</si>
  <si>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</si>
  <si>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</si>
  <si>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</si>
  <si>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</si>
  <si>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</si>
  <si>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</si>
  <si>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</si>
  <si>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</si>
  <si>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</si>
  <si>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</si>
  <si>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</si>
  <si>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</si>
  <si>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</si>
  <si>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</si>
  <si>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</si>
  <si>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</si>
  <si>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</si>
  <si>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</si>
  <si>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</si>
  <si>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</si>
  <si>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</si>
  <si>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</si>
  <si>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</si>
  <si>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</si>
  <si>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</si>
  <si>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</si>
  <si>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</si>
  <si>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</si>
  <si>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</si>
  <si>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</si>
  <si>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</si>
  <si>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</si>
  <si>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</si>
  <si>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</si>
  <si>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</si>
  <si>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</si>
  <si>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</si>
  <si>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</si>
  <si>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</si>
  <si>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</si>
  <si>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</si>
  <si>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</si>
  <si>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</si>
  <si>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</si>
  <si>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</si>
  <si>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</si>
  <si>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</si>
  <si>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</si>
  <si>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</si>
  <si>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</si>
  <si>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</si>
  <si>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</si>
  <si>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</si>
  <si>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</si>
  <si>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</si>
  <si>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</si>
  <si>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</si>
  <si>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</si>
  <si>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</si>
  <si>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</si>
  <si>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</si>
  <si>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</si>
  <si>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</si>
  <si>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</si>
  <si>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</si>
  <si>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</si>
  <si>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</si>
  <si>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</si>
  <si>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</si>
  <si>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</si>
  <si>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</si>
  <si>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</si>
  <si>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</si>
  <si>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</si>
  <si>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</si>
  <si>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</si>
  <si>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</si>
  <si>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</si>
  <si>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</si>
  <si>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</si>
  <si>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</si>
  <si>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</si>
  <si>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</si>
  <si>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</si>
  <si>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</si>
  <si>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</si>
  <si>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</si>
  <si>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</si>
  <si>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</si>
  <si>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</si>
  <si>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</si>
  <si>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</si>
  <si>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</si>
  <si>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 (5.2 + 7.2.1)</t>
  </si>
  <si>
    <t>OPERAÇÃO 03/06/14 - VENCIMENTO 10/06/14</t>
  </si>
  <si>
    <t>6.3. Revisão de Remuneração pelo Transporte Coletivo  (1)</t>
  </si>
  <si>
    <t>Nota:</t>
  </si>
  <si>
    <t xml:space="preserve">    '(1) - Reajuste das tarifas de 01/05/14 a 01/06/14.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</si>
</sst>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2.625" style="1" bestFit="1" customWidth="1"/>
    <col min="14" max="16384" width="9" style="1"/>
  </cols>
  <sheetData>
    <row r="1" spans="1:13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+B8+B20+B24+B27</f>
        <v>585543</v>
      </c>
      <c r="C7" s="9">
        <f t="shared" si="0"/>
        <v>788833</v>
      </c>
      <c r="D7" s="9">
        <f t="shared" si="0"/>
        <v>805562</v>
      </c>
      <c r="E7" s="9">
        <f t="shared" si="0"/>
        <v>541844</v>
      </c>
      <c r="F7" s="9">
        <f t="shared" si="0"/>
        <v>768680</v>
      </c>
      <c r="G7" s="9">
        <f t="shared" si="0"/>
        <v>1195836</v>
      </c>
      <c r="H7" s="9">
        <f t="shared" si="0"/>
        <v>558814</v>
      </c>
      <c r="I7" s="9">
        <f t="shared" si="0"/>
        <v>120911</v>
      </c>
      <c r="J7" s="9">
        <f t="shared" si="0"/>
        <v>296925</v>
      </c>
      <c r="K7" s="9">
        <f t="shared" si="0"/>
        <v>5662948</v>
      </c>
      <c r="L7" s="53"/>
    </row>
    <row r="8" spans="1:13" ht="17.25" customHeight="1">
      <c r="A8" s="10" t="s">
        <v>120</v>
      </c>
      <c r="B8" s="11">
        <f>B9+B12+B16</f>
        <v>351273</v>
      </c>
      <c r="C8" s="11">
        <f t="shared" ref="C8:J8" si="1">C9+C12+C16</f>
        <v>479084</v>
      </c>
      <c r="D8" s="11">
        <f t="shared" si="1"/>
        <v>459160</v>
      </c>
      <c r="E8" s="11">
        <f t="shared" si="1"/>
        <v>322052</v>
      </c>
      <c r="F8" s="11">
        <f t="shared" si="1"/>
        <v>434236</v>
      </c>
      <c r="G8" s="11">
        <f t="shared" si="1"/>
        <v>653644</v>
      </c>
      <c r="H8" s="11">
        <f t="shared" si="1"/>
        <v>346512</v>
      </c>
      <c r="I8" s="11">
        <f t="shared" si="1"/>
        <v>65373</v>
      </c>
      <c r="J8" s="11">
        <f t="shared" si="1"/>
        <v>167218</v>
      </c>
      <c r="K8" s="11">
        <f>SUM(B8:J8)</f>
        <v>3278552</v>
      </c>
    </row>
    <row r="9" spans="1:13" ht="17.25" customHeight="1">
      <c r="A9" s="15" t="s">
        <v>17</v>
      </c>
      <c r="B9" s="13">
        <f>+B10+B11</f>
        <v>50422</v>
      </c>
      <c r="C9" s="13">
        <f t="shared" ref="C9:J9" si="2">+C10+C11</f>
        <v>70159</v>
      </c>
      <c r="D9" s="13">
        <f t="shared" si="2"/>
        <v>61096</v>
      </c>
      <c r="E9" s="13">
        <f t="shared" si="2"/>
        <v>44505</v>
      </c>
      <c r="F9" s="13">
        <f t="shared" si="2"/>
        <v>54512</v>
      </c>
      <c r="G9" s="13">
        <f t="shared" si="2"/>
        <v>65878</v>
      </c>
      <c r="H9" s="13">
        <f t="shared" si="2"/>
        <v>60531</v>
      </c>
      <c r="I9" s="13">
        <f t="shared" si="2"/>
        <v>11011</v>
      </c>
      <c r="J9" s="13">
        <f t="shared" si="2"/>
        <v>20007</v>
      </c>
      <c r="K9" s="11">
        <f>SUM(B9:J9)</f>
        <v>438121</v>
      </c>
    </row>
    <row r="10" spans="1:13" ht="17.25" customHeight="1">
      <c r="A10" s="30" t="s">
        <v>18</v>
      </c>
      <c r="B10" s="13">
        <v>50422</v>
      </c>
      <c r="C10" s="13">
        <v>70159</v>
      </c>
      <c r="D10" s="13">
        <v>61096</v>
      </c>
      <c r="E10" s="13">
        <v>44505</v>
      </c>
      <c r="F10" s="13">
        <v>54512</v>
      </c>
      <c r="G10" s="13">
        <v>65878</v>
      </c>
      <c r="H10" s="13">
        <v>60531</v>
      </c>
      <c r="I10" s="13">
        <v>11011</v>
      </c>
      <c r="J10" s="13">
        <v>20007</v>
      </c>
      <c r="K10" s="11">
        <f>SUM(B10:J10)</f>
        <v>438121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292194</v>
      </c>
      <c r="C12" s="17">
        <f t="shared" si="3"/>
        <v>396664</v>
      </c>
      <c r="D12" s="17">
        <f t="shared" si="3"/>
        <v>387198</v>
      </c>
      <c r="E12" s="17">
        <f t="shared" si="3"/>
        <v>270223</v>
      </c>
      <c r="F12" s="17">
        <f t="shared" si="3"/>
        <v>369353</v>
      </c>
      <c r="G12" s="17">
        <f t="shared" si="3"/>
        <v>571939</v>
      </c>
      <c r="H12" s="17">
        <f t="shared" si="3"/>
        <v>278146</v>
      </c>
      <c r="I12" s="17">
        <f t="shared" si="3"/>
        <v>52424</v>
      </c>
      <c r="J12" s="17">
        <f t="shared" si="3"/>
        <v>143024</v>
      </c>
      <c r="K12" s="11">
        <f t="shared" ref="K12:K27" si="4">SUM(B12:J12)</f>
        <v>2761165</v>
      </c>
    </row>
    <row r="13" spans="1:13" ht="17.25" customHeight="1">
      <c r="A13" s="14" t="s">
        <v>20</v>
      </c>
      <c r="B13" s="13">
        <v>126637</v>
      </c>
      <c r="C13" s="13">
        <v>183466</v>
      </c>
      <c r="D13" s="13">
        <v>184492</v>
      </c>
      <c r="E13" s="13">
        <v>127187</v>
      </c>
      <c r="F13" s="13">
        <v>171636</v>
      </c>
      <c r="G13" s="13">
        <v>259109</v>
      </c>
      <c r="H13" s="13">
        <v>121621</v>
      </c>
      <c r="I13" s="13">
        <v>26664</v>
      </c>
      <c r="J13" s="13">
        <v>67790</v>
      </c>
      <c r="K13" s="11">
        <f t="shared" si="4"/>
        <v>1268602</v>
      </c>
      <c r="L13" s="53"/>
      <c r="M13" s="54"/>
    </row>
    <row r="14" spans="1:13" ht="17.25" customHeight="1">
      <c r="A14" s="14" t="s">
        <v>21</v>
      </c>
      <c r="B14" s="13">
        <v>132982</v>
      </c>
      <c r="C14" s="13">
        <v>165801</v>
      </c>
      <c r="D14" s="13">
        <v>157533</v>
      </c>
      <c r="E14" s="13">
        <v>115046</v>
      </c>
      <c r="F14" s="13">
        <v>159122</v>
      </c>
      <c r="G14" s="13">
        <v>264301</v>
      </c>
      <c r="H14" s="13">
        <v>126255</v>
      </c>
      <c r="I14" s="13">
        <v>19323</v>
      </c>
      <c r="J14" s="13">
        <v>58353</v>
      </c>
      <c r="K14" s="11">
        <f t="shared" si="4"/>
        <v>1198716</v>
      </c>
      <c r="L14" s="53"/>
    </row>
    <row r="15" spans="1:13" ht="17.25" customHeight="1">
      <c r="A15" s="14" t="s">
        <v>22</v>
      </c>
      <c r="B15" s="13">
        <v>32575</v>
      </c>
      <c r="C15" s="13">
        <v>47397</v>
      </c>
      <c r="D15" s="13">
        <v>45173</v>
      </c>
      <c r="E15" s="13">
        <v>27990</v>
      </c>
      <c r="F15" s="13">
        <v>38595</v>
      </c>
      <c r="G15" s="13">
        <v>48529</v>
      </c>
      <c r="H15" s="13">
        <v>30270</v>
      </c>
      <c r="I15" s="13">
        <v>6437</v>
      </c>
      <c r="J15" s="13">
        <v>16881</v>
      </c>
      <c r="K15" s="11">
        <f t="shared" si="4"/>
        <v>293847</v>
      </c>
    </row>
    <row r="16" spans="1:13" ht="17.25" customHeight="1">
      <c r="A16" s="15" t="s">
        <v>116</v>
      </c>
      <c r="B16" s="13">
        <f>B17+B18+B19</f>
        <v>8657</v>
      </c>
      <c r="C16" s="13">
        <f t="shared" ref="C16:J16" si="5">C17+C18+C19</f>
        <v>12261</v>
      </c>
      <c r="D16" s="13">
        <f t="shared" si="5"/>
        <v>10866</v>
      </c>
      <c r="E16" s="13">
        <f t="shared" si="5"/>
        <v>7324</v>
      </c>
      <c r="F16" s="13">
        <f t="shared" si="5"/>
        <v>10371</v>
      </c>
      <c r="G16" s="13">
        <f t="shared" si="5"/>
        <v>15827</v>
      </c>
      <c r="H16" s="13">
        <f t="shared" si="5"/>
        <v>7835</v>
      </c>
      <c r="I16" s="13">
        <f t="shared" si="5"/>
        <v>1938</v>
      </c>
      <c r="J16" s="13">
        <f t="shared" si="5"/>
        <v>4187</v>
      </c>
      <c r="K16" s="11">
        <f t="shared" si="4"/>
        <v>79266</v>
      </c>
    </row>
    <row r="17" spans="1:12" ht="17.25" customHeight="1">
      <c r="A17" s="14" t="s">
        <v>117</v>
      </c>
      <c r="B17" s="13">
        <v>3361</v>
      </c>
      <c r="C17" s="13">
        <v>4980</v>
      </c>
      <c r="D17" s="13">
        <v>4267</v>
      </c>
      <c r="E17" s="13">
        <v>3220</v>
      </c>
      <c r="F17" s="13">
        <v>4383</v>
      </c>
      <c r="G17" s="13">
        <v>7127</v>
      </c>
      <c r="H17" s="13">
        <v>3575</v>
      </c>
      <c r="I17" s="13">
        <v>814</v>
      </c>
      <c r="J17" s="13">
        <v>1638</v>
      </c>
      <c r="K17" s="11">
        <f t="shared" si="4"/>
        <v>33365</v>
      </c>
    </row>
    <row r="18" spans="1:12" ht="17.25" customHeight="1">
      <c r="A18" s="14" t="s">
        <v>118</v>
      </c>
      <c r="B18" s="13">
        <v>185</v>
      </c>
      <c r="C18" s="13">
        <v>249</v>
      </c>
      <c r="D18" s="13">
        <v>291</v>
      </c>
      <c r="E18" s="13">
        <v>237</v>
      </c>
      <c r="F18" s="13">
        <v>316</v>
      </c>
      <c r="G18" s="13">
        <v>560</v>
      </c>
      <c r="H18" s="13">
        <v>293</v>
      </c>
      <c r="I18" s="13">
        <v>73</v>
      </c>
      <c r="J18" s="13">
        <v>108</v>
      </c>
      <c r="K18" s="11">
        <f t="shared" si="4"/>
        <v>2312</v>
      </c>
    </row>
    <row r="19" spans="1:12" ht="17.25" customHeight="1">
      <c r="A19" s="14" t="s">
        <v>119</v>
      </c>
      <c r="B19" s="13">
        <v>5111</v>
      </c>
      <c r="C19" s="13">
        <v>7032</v>
      </c>
      <c r="D19" s="13">
        <v>6308</v>
      </c>
      <c r="E19" s="13">
        <v>3867</v>
      </c>
      <c r="F19" s="13">
        <v>5672</v>
      </c>
      <c r="G19" s="13">
        <v>8140</v>
      </c>
      <c r="H19" s="13">
        <v>3967</v>
      </c>
      <c r="I19" s="13">
        <v>1051</v>
      </c>
      <c r="J19" s="13">
        <v>2441</v>
      </c>
      <c r="K19" s="11">
        <f t="shared" si="4"/>
        <v>43589</v>
      </c>
    </row>
    <row r="20" spans="1:12" ht="17.25" customHeight="1">
      <c r="A20" s="16" t="s">
        <v>23</v>
      </c>
      <c r="B20" s="11">
        <f>+B21+B22+B23</f>
        <v>187798</v>
      </c>
      <c r="C20" s="11">
        <f t="shared" ref="C20:J20" si="6">+C21+C22+C23</f>
        <v>235020</v>
      </c>
      <c r="D20" s="11">
        <f t="shared" si="6"/>
        <v>259126</v>
      </c>
      <c r="E20" s="11">
        <f t="shared" si="6"/>
        <v>166501</v>
      </c>
      <c r="F20" s="11">
        <f t="shared" si="6"/>
        <v>268824</v>
      </c>
      <c r="G20" s="11">
        <f t="shared" si="6"/>
        <v>467953</v>
      </c>
      <c r="H20" s="11">
        <f t="shared" si="6"/>
        <v>168113</v>
      </c>
      <c r="I20" s="11">
        <f t="shared" si="6"/>
        <v>40134</v>
      </c>
      <c r="J20" s="11">
        <f t="shared" si="6"/>
        <v>92548</v>
      </c>
      <c r="K20" s="11">
        <f t="shared" si="4"/>
        <v>1886017</v>
      </c>
    </row>
    <row r="21" spans="1:12" ht="17.25" customHeight="1">
      <c r="A21" s="12" t="s">
        <v>24</v>
      </c>
      <c r="B21" s="13">
        <v>93653</v>
      </c>
      <c r="C21" s="13">
        <v>127288</v>
      </c>
      <c r="D21" s="13">
        <v>142170</v>
      </c>
      <c r="E21" s="13">
        <v>90910</v>
      </c>
      <c r="F21" s="13">
        <v>143477</v>
      </c>
      <c r="G21" s="13">
        <v>237189</v>
      </c>
      <c r="H21" s="13">
        <v>90544</v>
      </c>
      <c r="I21" s="13">
        <v>23187</v>
      </c>
      <c r="J21" s="13">
        <v>48880</v>
      </c>
      <c r="K21" s="11">
        <f t="shared" si="4"/>
        <v>997298</v>
      </c>
      <c r="L21" s="53"/>
    </row>
    <row r="22" spans="1:12" ht="17.25" customHeight="1">
      <c r="A22" s="12" t="s">
        <v>25</v>
      </c>
      <c r="B22" s="13">
        <v>76841</v>
      </c>
      <c r="C22" s="13">
        <v>85636</v>
      </c>
      <c r="D22" s="13">
        <v>92614</v>
      </c>
      <c r="E22" s="13">
        <v>62403</v>
      </c>
      <c r="F22" s="13">
        <v>102847</v>
      </c>
      <c r="G22" s="13">
        <v>196958</v>
      </c>
      <c r="H22" s="13">
        <v>63333</v>
      </c>
      <c r="I22" s="13">
        <v>13265</v>
      </c>
      <c r="J22" s="13">
        <v>34301</v>
      </c>
      <c r="K22" s="11">
        <f t="shared" si="4"/>
        <v>728198</v>
      </c>
      <c r="L22" s="53"/>
    </row>
    <row r="23" spans="1:12" ht="17.25" customHeight="1">
      <c r="A23" s="12" t="s">
        <v>26</v>
      </c>
      <c r="B23" s="13">
        <v>17304</v>
      </c>
      <c r="C23" s="13">
        <v>22096</v>
      </c>
      <c r="D23" s="13">
        <v>24342</v>
      </c>
      <c r="E23" s="13">
        <v>13188</v>
      </c>
      <c r="F23" s="13">
        <v>22500</v>
      </c>
      <c r="G23" s="13">
        <v>33806</v>
      </c>
      <c r="H23" s="13">
        <v>14236</v>
      </c>
      <c r="I23" s="13">
        <v>3682</v>
      </c>
      <c r="J23" s="13">
        <v>9367</v>
      </c>
      <c r="K23" s="11">
        <f t="shared" si="4"/>
        <v>160521</v>
      </c>
    </row>
    <row r="24" spans="1:12" ht="17.25" customHeight="1">
      <c r="A24" s="16" t="s">
        <v>27</v>
      </c>
      <c r="B24" s="13">
        <v>46472</v>
      </c>
      <c r="C24" s="13">
        <v>74729</v>
      </c>
      <c r="D24" s="13">
        <v>87276</v>
      </c>
      <c r="E24" s="13">
        <v>53291</v>
      </c>
      <c r="F24" s="13">
        <v>65620</v>
      </c>
      <c r="G24" s="13">
        <v>74239</v>
      </c>
      <c r="H24" s="13">
        <v>36349</v>
      </c>
      <c r="I24" s="13">
        <v>15404</v>
      </c>
      <c r="J24" s="13">
        <v>37159</v>
      </c>
      <c r="K24" s="11">
        <f t="shared" si="4"/>
        <v>490539</v>
      </c>
    </row>
    <row r="25" spans="1:12" ht="17.25" customHeight="1">
      <c r="A25" s="12" t="s">
        <v>28</v>
      </c>
      <c r="B25" s="13">
        <v>29742</v>
      </c>
      <c r="C25" s="13">
        <v>47827</v>
      </c>
      <c r="D25" s="13">
        <v>55857</v>
      </c>
      <c r="E25" s="13">
        <v>34106</v>
      </c>
      <c r="F25" s="13">
        <v>41997</v>
      </c>
      <c r="G25" s="13">
        <v>47513</v>
      </c>
      <c r="H25" s="13">
        <v>23263</v>
      </c>
      <c r="I25" s="13">
        <v>9859</v>
      </c>
      <c r="J25" s="13">
        <v>23782</v>
      </c>
      <c r="K25" s="11">
        <f t="shared" si="4"/>
        <v>313946</v>
      </c>
      <c r="L25" s="53"/>
    </row>
    <row r="26" spans="1:12" ht="17.25" customHeight="1">
      <c r="A26" s="12" t="s">
        <v>29</v>
      </c>
      <c r="B26" s="13">
        <v>16730</v>
      </c>
      <c r="C26" s="13">
        <v>26902</v>
      </c>
      <c r="D26" s="13">
        <v>31419</v>
      </c>
      <c r="E26" s="13">
        <v>19185</v>
      </c>
      <c r="F26" s="13">
        <v>23623</v>
      </c>
      <c r="G26" s="13">
        <v>26726</v>
      </c>
      <c r="H26" s="13">
        <v>13086</v>
      </c>
      <c r="I26" s="13">
        <v>5545</v>
      </c>
      <c r="J26" s="13">
        <v>13377</v>
      </c>
      <c r="K26" s="11">
        <f t="shared" si="4"/>
        <v>176593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7840</v>
      </c>
      <c r="I27" s="11">
        <v>0</v>
      </c>
      <c r="J27" s="11">
        <v>0</v>
      </c>
      <c r="K27" s="11">
        <f t="shared" si="4"/>
        <v>7840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2.3843999999999999</v>
      </c>
      <c r="C29" s="33">
        <f t="shared" ref="C29:J29" si="7">SUM(C30:C33)</f>
        <v>2.7196319999999998</v>
      </c>
      <c r="D29" s="33">
        <f t="shared" si="7"/>
        <v>3.0897000000000001</v>
      </c>
      <c r="E29" s="33">
        <f t="shared" si="7"/>
        <v>2.6040000000000001</v>
      </c>
      <c r="F29" s="33">
        <f t="shared" si="7"/>
        <v>2.528</v>
      </c>
      <c r="G29" s="33">
        <f t="shared" si="7"/>
        <v>2.1747000000000001</v>
      </c>
      <c r="H29" s="33">
        <f t="shared" si="7"/>
        <v>2.4935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2.3843999999999999</v>
      </c>
      <c r="C30" s="33">
        <v>2.7136</v>
      </c>
      <c r="D30" s="33">
        <v>3.0897000000000001</v>
      </c>
      <c r="E30" s="33">
        <v>2.6040000000000001</v>
      </c>
      <c r="F30" s="33">
        <v>2.528</v>
      </c>
      <c r="G30" s="33">
        <v>2.1747000000000001</v>
      </c>
      <c r="H30" s="33">
        <v>2.4935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6.032E-3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8814.64</v>
      </c>
      <c r="I35" s="19">
        <v>0</v>
      </c>
      <c r="J35" s="19">
        <v>0</v>
      </c>
      <c r="K35" s="23">
        <f>SUM(B35:J35)</f>
        <v>8814.64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1412177.78</v>
      </c>
      <c r="C47" s="22">
        <f t="shared" ref="C47:H47" si="9">+C48+C56</f>
        <v>2166706.87</v>
      </c>
      <c r="D47" s="22">
        <f t="shared" si="9"/>
        <v>2510493.77</v>
      </c>
      <c r="E47" s="22">
        <f t="shared" si="9"/>
        <v>1431093.79</v>
      </c>
      <c r="F47" s="22">
        <f t="shared" si="9"/>
        <v>1962788.69</v>
      </c>
      <c r="G47" s="22">
        <f t="shared" si="9"/>
        <v>2627240.11</v>
      </c>
      <c r="H47" s="22">
        <f t="shared" si="9"/>
        <v>1418713.7899999998</v>
      </c>
      <c r="I47" s="22">
        <f>+I48+I56</f>
        <v>509700.32</v>
      </c>
      <c r="J47" s="22">
        <f>+J48+J56</f>
        <v>754449.29</v>
      </c>
      <c r="K47" s="22">
        <f>SUM(B47:J47)</f>
        <v>14793364.41</v>
      </c>
    </row>
    <row r="48" spans="1:11" ht="17.25" customHeight="1">
      <c r="A48" s="16" t="s">
        <v>48</v>
      </c>
      <c r="B48" s="23">
        <f>SUM(B49:B55)</f>
        <v>1396168.73</v>
      </c>
      <c r="C48" s="23">
        <f t="shared" ref="C48:H48" si="10">SUM(C49:C55)</f>
        <v>2145335.4700000002</v>
      </c>
      <c r="D48" s="23">
        <f t="shared" si="10"/>
        <v>2488944.91</v>
      </c>
      <c r="E48" s="23">
        <f t="shared" si="10"/>
        <v>1410961.78</v>
      </c>
      <c r="F48" s="23">
        <f t="shared" si="10"/>
        <v>1943223.04</v>
      </c>
      <c r="G48" s="23">
        <f t="shared" si="10"/>
        <v>2600584.5499999998</v>
      </c>
      <c r="H48" s="23">
        <f t="shared" si="10"/>
        <v>1402217.3499999999</v>
      </c>
      <c r="I48" s="23">
        <f>SUM(I49:I55)</f>
        <v>509700.32</v>
      </c>
      <c r="J48" s="23">
        <f>SUM(J49:J55)</f>
        <v>742164.04</v>
      </c>
      <c r="K48" s="23">
        <f t="shared" ref="K48:K56" si="11">SUM(B48:J48)</f>
        <v>14639300.190000001</v>
      </c>
    </row>
    <row r="49" spans="1:11" ht="17.25" customHeight="1">
      <c r="A49" s="35" t="s">
        <v>49</v>
      </c>
      <c r="B49" s="23">
        <f t="shared" ref="B49:H49" si="12">ROUND(B30*B7,2)</f>
        <v>1396168.73</v>
      </c>
      <c r="C49" s="23">
        <f t="shared" si="12"/>
        <v>2140577.23</v>
      </c>
      <c r="D49" s="23">
        <f t="shared" si="12"/>
        <v>2488944.91</v>
      </c>
      <c r="E49" s="23">
        <f t="shared" si="12"/>
        <v>1410961.78</v>
      </c>
      <c r="F49" s="23">
        <f t="shared" si="12"/>
        <v>1943223.04</v>
      </c>
      <c r="G49" s="23">
        <f t="shared" si="12"/>
        <v>2600584.5499999998</v>
      </c>
      <c r="H49" s="23">
        <f t="shared" si="12"/>
        <v>1393402.71</v>
      </c>
      <c r="I49" s="23">
        <f>ROUND(I30*I7,2)</f>
        <v>509700.32</v>
      </c>
      <c r="J49" s="23">
        <f>ROUND(J30*J7,2)</f>
        <v>742164.04</v>
      </c>
      <c r="K49" s="23">
        <f t="shared" si="11"/>
        <v>14625727.310000002</v>
      </c>
    </row>
    <row r="50" spans="1:11" ht="17.25" customHeight="1">
      <c r="A50" s="35" t="s">
        <v>50</v>
      </c>
      <c r="B50" s="19">
        <v>0</v>
      </c>
      <c r="C50" s="23">
        <f>ROUND(C31*C7,2)</f>
        <v>4758.24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4758.24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8814.64</v>
      </c>
      <c r="I53" s="32">
        <f>+I35</f>
        <v>0</v>
      </c>
      <c r="J53" s="32">
        <f>+J35</f>
        <v>0</v>
      </c>
      <c r="K53" s="23">
        <f t="shared" si="11"/>
        <v>8814.64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16009.05</v>
      </c>
      <c r="C56" s="37">
        <v>21371.4</v>
      </c>
      <c r="D56" s="37">
        <v>21548.86</v>
      </c>
      <c r="E56" s="37">
        <v>20132.009999999998</v>
      </c>
      <c r="F56" s="37">
        <v>19565.650000000001</v>
      </c>
      <c r="G56" s="37">
        <v>26655.56</v>
      </c>
      <c r="H56" s="37">
        <v>16496.439999999999</v>
      </c>
      <c r="I56" s="19">
        <v>0</v>
      </c>
      <c r="J56" s="37">
        <v>12285.25</v>
      </c>
      <c r="K56" s="37">
        <f t="shared" si="11"/>
        <v>154064.22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1080317.1000000001</v>
      </c>
      <c r="C60" s="36">
        <f t="shared" si="13"/>
        <v>2217509.83</v>
      </c>
      <c r="D60" s="36">
        <f t="shared" si="13"/>
        <v>2739691.57</v>
      </c>
      <c r="E60" s="36">
        <f t="shared" si="13"/>
        <v>1111232.3500000001</v>
      </c>
      <c r="F60" s="36">
        <f t="shared" si="13"/>
        <v>1829555.2799999998</v>
      </c>
      <c r="G60" s="36">
        <f t="shared" si="13"/>
        <v>2608149.8199999998</v>
      </c>
      <c r="H60" s="36">
        <f t="shared" si="13"/>
        <v>1377428.5899999999</v>
      </c>
      <c r="I60" s="36">
        <f t="shared" si="13"/>
        <v>-76468.53</v>
      </c>
      <c r="J60" s="36">
        <f t="shared" si="13"/>
        <v>-84171.260000000009</v>
      </c>
      <c r="K60" s="36">
        <f>SUM(B60:J60)</f>
        <v>12803244.75</v>
      </c>
    </row>
    <row r="61" spans="1:11" ht="18.75" customHeight="1">
      <c r="A61" s="16" t="s">
        <v>82</v>
      </c>
      <c r="B61" s="36">
        <f t="shared" ref="B61:J61" si="14">B62+B63+B64+B65+B66+B67</f>
        <v>-470754.01</v>
      </c>
      <c r="C61" s="36">
        <f t="shared" si="14"/>
        <v>-220599.57</v>
      </c>
      <c r="D61" s="36">
        <f t="shared" si="14"/>
        <v>-280017.7</v>
      </c>
      <c r="E61" s="36">
        <f t="shared" si="14"/>
        <v>-460283.31</v>
      </c>
      <c r="F61" s="36">
        <f t="shared" si="14"/>
        <v>-463143.91</v>
      </c>
      <c r="G61" s="36">
        <f t="shared" si="14"/>
        <v>-425764.17000000004</v>
      </c>
      <c r="H61" s="36">
        <f t="shared" si="14"/>
        <v>-181593</v>
      </c>
      <c r="I61" s="36">
        <f t="shared" si="14"/>
        <v>-33033</v>
      </c>
      <c r="J61" s="36">
        <f t="shared" si="14"/>
        <v>-60021</v>
      </c>
      <c r="K61" s="36">
        <f t="shared" ref="K61:K94" si="15">SUM(B61:J61)</f>
        <v>-2595209.67</v>
      </c>
    </row>
    <row r="62" spans="1:11" ht="18.75" customHeight="1">
      <c r="A62" s="12" t="s">
        <v>83</v>
      </c>
      <c r="B62" s="36">
        <f>-ROUND(B9*$D$3,2)</f>
        <v>-151266</v>
      </c>
      <c r="C62" s="36">
        <f t="shared" ref="C62:J62" si="16">-ROUND(C9*$D$3,2)</f>
        <v>-210477</v>
      </c>
      <c r="D62" s="36">
        <f t="shared" si="16"/>
        <v>-183288</v>
      </c>
      <c r="E62" s="36">
        <f t="shared" si="16"/>
        <v>-133515</v>
      </c>
      <c r="F62" s="36">
        <f t="shared" si="16"/>
        <v>-163536</v>
      </c>
      <c r="G62" s="36">
        <f t="shared" si="16"/>
        <v>-197634</v>
      </c>
      <c r="H62" s="36">
        <f t="shared" si="16"/>
        <v>-181593</v>
      </c>
      <c r="I62" s="36">
        <f t="shared" si="16"/>
        <v>-33033</v>
      </c>
      <c r="J62" s="36">
        <f t="shared" si="16"/>
        <v>-60021</v>
      </c>
      <c r="K62" s="36">
        <f t="shared" si="15"/>
        <v>-1314363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-2136</v>
      </c>
      <c r="C64" s="36">
        <v>-99</v>
      </c>
      <c r="D64" s="36">
        <v>-546</v>
      </c>
      <c r="E64" s="36">
        <v>-1503</v>
      </c>
      <c r="F64" s="36">
        <v>-1428</v>
      </c>
      <c r="G64" s="36">
        <v>-1092</v>
      </c>
      <c r="H64" s="36">
        <v>0</v>
      </c>
      <c r="I64" s="36">
        <v>0</v>
      </c>
      <c r="J64" s="36">
        <v>0</v>
      </c>
      <c r="K64" s="36">
        <f t="shared" si="15"/>
        <v>-6804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-317352.01</v>
      </c>
      <c r="C66" s="48">
        <v>-10023.57</v>
      </c>
      <c r="D66" s="48">
        <v>-96183.7</v>
      </c>
      <c r="E66" s="48">
        <v>-325265.31</v>
      </c>
      <c r="F66" s="48">
        <v>-298179.90999999997</v>
      </c>
      <c r="G66" s="48">
        <v>-227038.17</v>
      </c>
      <c r="H66" s="19">
        <v>0</v>
      </c>
      <c r="I66" s="19">
        <v>0</v>
      </c>
      <c r="J66" s="19">
        <v>0</v>
      </c>
      <c r="K66" s="36">
        <f t="shared" si="15"/>
        <v>-1274042.67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-14885.7</v>
      </c>
      <c r="C68" s="36">
        <f t="shared" si="17"/>
        <v>-21796.53</v>
      </c>
      <c r="D68" s="36">
        <f t="shared" si="17"/>
        <v>-21555.760000000002</v>
      </c>
      <c r="E68" s="36">
        <f t="shared" si="17"/>
        <v>-27116.28</v>
      </c>
      <c r="F68" s="36">
        <f t="shared" si="17"/>
        <v>-20079.400000000001</v>
      </c>
      <c r="G68" s="36">
        <f t="shared" si="17"/>
        <v>-30022.89</v>
      </c>
      <c r="H68" s="36">
        <f t="shared" si="17"/>
        <v>-14688.83</v>
      </c>
      <c r="I68" s="36">
        <f t="shared" si="17"/>
        <v>-43435.53</v>
      </c>
      <c r="J68" s="36">
        <f t="shared" si="17"/>
        <v>-24150.260000000002</v>
      </c>
      <c r="K68" s="36">
        <f t="shared" si="15"/>
        <v>-217731.18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-187.28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-235.98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-1849.5</v>
      </c>
      <c r="J71" s="19">
        <v>0</v>
      </c>
      <c r="K71" s="36">
        <f t="shared" si="15"/>
        <v>-3346.16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-14885.7</v>
      </c>
      <c r="C73" s="36">
        <v>-21609.25</v>
      </c>
      <c r="D73" s="36">
        <v>-20428.080000000002</v>
      </c>
      <c r="E73" s="36">
        <v>-14325.4</v>
      </c>
      <c r="F73" s="36">
        <v>-19686.07</v>
      </c>
      <c r="G73" s="36">
        <v>-29998.54</v>
      </c>
      <c r="H73" s="36">
        <v>-14688.83</v>
      </c>
      <c r="I73" s="36">
        <v>-5163.8100000000004</v>
      </c>
      <c r="J73" s="36">
        <v>-10645.62</v>
      </c>
      <c r="K73" s="49">
        <f t="shared" si="15"/>
        <v>-151431.29999999999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6">
        <f t="shared" si="15"/>
        <v>0</v>
      </c>
      <c r="L90" s="58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7">
        <v>0</v>
      </c>
      <c r="L91" s="57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-11878.08</v>
      </c>
      <c r="F92" s="19">
        <v>0</v>
      </c>
      <c r="G92" s="19">
        <v>0</v>
      </c>
      <c r="H92" s="19">
        <v>0</v>
      </c>
      <c r="I92" s="49">
        <v>-6422.22</v>
      </c>
      <c r="J92" s="49">
        <v>-13504.64</v>
      </c>
      <c r="K92" s="49">
        <f t="shared" si="15"/>
        <v>-31804.94</v>
      </c>
      <c r="L92" s="57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7"/>
    </row>
    <row r="94" spans="1:12" ht="18.75" customHeight="1">
      <c r="A94" s="16" t="s">
        <v>126</v>
      </c>
      <c r="B94" s="36">
        <v>1565956.81</v>
      </c>
      <c r="C94" s="36">
        <v>2459905.9300000002</v>
      </c>
      <c r="D94" s="36">
        <v>3041265.03</v>
      </c>
      <c r="E94" s="36">
        <v>1598631.94</v>
      </c>
      <c r="F94" s="36">
        <v>2312778.59</v>
      </c>
      <c r="G94" s="36">
        <v>3063936.88</v>
      </c>
      <c r="H94" s="36">
        <v>1573710.42</v>
      </c>
      <c r="I94" s="19">
        <v>0</v>
      </c>
      <c r="J94" s="19">
        <v>0</v>
      </c>
      <c r="K94" s="49">
        <f t="shared" si="15"/>
        <v>15616185.6</v>
      </c>
      <c r="L94" s="57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v>0</v>
      </c>
      <c r="L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ref="K96:K101" si="18">SUM(B96:J96)</f>
        <v>0</v>
      </c>
      <c r="L96" s="55"/>
    </row>
    <row r="97" spans="1:13" ht="18.75" customHeight="1">
      <c r="A97" s="16" t="s">
        <v>91</v>
      </c>
      <c r="B97" s="24">
        <f t="shared" ref="B97:H97" si="19">+B98+B99</f>
        <v>2492494.88</v>
      </c>
      <c r="C97" s="24">
        <f t="shared" si="19"/>
        <v>4384216.7000000011</v>
      </c>
      <c r="D97" s="24">
        <f t="shared" si="19"/>
        <v>5250185.3400000008</v>
      </c>
      <c r="E97" s="24">
        <f t="shared" si="19"/>
        <v>2542326.1399999997</v>
      </c>
      <c r="F97" s="24">
        <f t="shared" si="19"/>
        <v>3792343.97</v>
      </c>
      <c r="G97" s="24">
        <f t="shared" si="19"/>
        <v>5235389.9299999988</v>
      </c>
      <c r="H97" s="24">
        <f t="shared" si="19"/>
        <v>2796142.3799999994</v>
      </c>
      <c r="I97" s="24">
        <f>+I98+I99</f>
        <v>433231.79000000004</v>
      </c>
      <c r="J97" s="24">
        <f>+J98+J99</f>
        <v>657992.78</v>
      </c>
      <c r="K97" s="49">
        <f t="shared" si="18"/>
        <v>27584323.91</v>
      </c>
      <c r="L97" s="55"/>
    </row>
    <row r="98" spans="1:13" ht="18.75" customHeight="1">
      <c r="A98" s="16" t="s">
        <v>90</v>
      </c>
      <c r="B98" s="24">
        <f t="shared" ref="B98:J98" si="20">+B48+B61+B68+B94</f>
        <v>2476485.83</v>
      </c>
      <c r="C98" s="24">
        <f t="shared" si="20"/>
        <v>4362845.3000000007</v>
      </c>
      <c r="D98" s="24">
        <f t="shared" si="20"/>
        <v>5228636.4800000004</v>
      </c>
      <c r="E98" s="24">
        <f t="shared" si="20"/>
        <v>2522194.13</v>
      </c>
      <c r="F98" s="24">
        <f t="shared" si="20"/>
        <v>3772778.3200000003</v>
      </c>
      <c r="G98" s="24">
        <f t="shared" si="20"/>
        <v>5208734.3699999992</v>
      </c>
      <c r="H98" s="24">
        <f t="shared" si="20"/>
        <v>2779645.9399999995</v>
      </c>
      <c r="I98" s="24">
        <f t="shared" si="20"/>
        <v>433231.79000000004</v>
      </c>
      <c r="J98" s="24">
        <f t="shared" si="20"/>
        <v>657992.78</v>
      </c>
      <c r="K98" s="49">
        <f t="shared" si="18"/>
        <v>27442544.939999998</v>
      </c>
      <c r="L98" s="55"/>
    </row>
    <row r="99" spans="1:13" ht="18" customHeight="1">
      <c r="A99" s="16" t="s">
        <v>123</v>
      </c>
      <c r="B99" s="24">
        <f t="shared" ref="B99:J99" si="21">IF(+B56+B95+B100&lt;0,0,(B56+B95+B100))</f>
        <v>16009.05</v>
      </c>
      <c r="C99" s="24">
        <f>IF(+C56+C95+C100&lt;0,0,(C56+C95+C100))</f>
        <v>21371.4</v>
      </c>
      <c r="D99" s="24">
        <f t="shared" si="21"/>
        <v>21548.86</v>
      </c>
      <c r="E99" s="24">
        <f t="shared" si="21"/>
        <v>20132.009999999998</v>
      </c>
      <c r="F99" s="24">
        <f t="shared" si="21"/>
        <v>19565.650000000001</v>
      </c>
      <c r="G99" s="24">
        <f t="shared" si="21"/>
        <v>26655.56</v>
      </c>
      <c r="H99" s="24">
        <f t="shared" si="21"/>
        <v>16496.439999999999</v>
      </c>
      <c r="I99" s="19">
        <f t="shared" si="21"/>
        <v>0</v>
      </c>
      <c r="J99" s="24">
        <f t="shared" si="21"/>
        <v>0</v>
      </c>
      <c r="K99" s="49">
        <f t="shared" si="18"/>
        <v>141778.97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49">
        <v>-47229.38</v>
      </c>
      <c r="K100" s="49">
        <f t="shared" si="18"/>
        <v>-47229.38</v>
      </c>
      <c r="M100" s="59"/>
    </row>
    <row r="101" spans="1:13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49">
        <f>+J100+J56</f>
        <v>-34944.129999999997</v>
      </c>
      <c r="K101" s="49">
        <f t="shared" si="18"/>
        <v>-34944.129999999997</v>
      </c>
      <c r="M101" s="55"/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27584323.900000002</v>
      </c>
      <c r="L105" s="55"/>
    </row>
    <row r="106" spans="1:13" ht="18.75" customHeight="1">
      <c r="A106" s="26" t="s">
        <v>78</v>
      </c>
      <c r="B106" s="27">
        <v>316567.28999999998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316567.28999999998</v>
      </c>
    </row>
    <row r="107" spans="1:13" ht="18.75" customHeight="1">
      <c r="A107" s="26" t="s">
        <v>79</v>
      </c>
      <c r="B107" s="27">
        <v>2175927.58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2175927.58</v>
      </c>
    </row>
    <row r="108" spans="1:13" ht="18.75" customHeight="1">
      <c r="A108" s="26" t="s">
        <v>80</v>
      </c>
      <c r="B108" s="41">
        <v>0</v>
      </c>
      <c r="C108" s="27">
        <f>+C97</f>
        <v>4384216.7000000011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4384216.7000000011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5250185.3400000008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5250185.3400000008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2542326.1399999997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2542326.1399999997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480341.77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480341.77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686910.47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686910.47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1014391.45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1014391.45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1610700.28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1610700.28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1513906.27</v>
      </c>
      <c r="H115" s="41">
        <v>0</v>
      </c>
      <c r="I115" s="41">
        <v>0</v>
      </c>
      <c r="J115" s="41">
        <v>0</v>
      </c>
      <c r="K115" s="42">
        <f t="shared" si="22"/>
        <v>1513906.27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112404.21</v>
      </c>
      <c r="H116" s="41">
        <v>0</v>
      </c>
      <c r="I116" s="41">
        <v>0</v>
      </c>
      <c r="J116" s="41">
        <v>0</v>
      </c>
      <c r="K116" s="42">
        <f t="shared" si="22"/>
        <v>112404.21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849865.07</v>
      </c>
      <c r="H117" s="41">
        <v>0</v>
      </c>
      <c r="I117" s="41">
        <v>0</v>
      </c>
      <c r="J117" s="41">
        <v>0</v>
      </c>
      <c r="K117" s="42">
        <f t="shared" si="22"/>
        <v>849865.07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752065.16</v>
      </c>
      <c r="H118" s="41">
        <v>0</v>
      </c>
      <c r="I118" s="41">
        <v>0</v>
      </c>
      <c r="J118" s="41">
        <v>0</v>
      </c>
      <c r="K118" s="42">
        <f t="shared" si="22"/>
        <v>752065.16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2007149.22</v>
      </c>
      <c r="H119" s="41">
        <v>0</v>
      </c>
      <c r="I119" s="41">
        <v>0</v>
      </c>
      <c r="J119" s="41">
        <v>0</v>
      </c>
      <c r="K119" s="42">
        <f t="shared" si="22"/>
        <v>2007149.22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976282.07</v>
      </c>
      <c r="I120" s="41">
        <v>0</v>
      </c>
      <c r="J120" s="41">
        <v>0</v>
      </c>
      <c r="K120" s="42">
        <f t="shared" si="22"/>
        <v>976282.07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1819860.31</v>
      </c>
      <c r="I121" s="41">
        <v>0</v>
      </c>
      <c r="J121" s="41">
        <v>0</v>
      </c>
      <c r="K121" s="42">
        <f t="shared" si="22"/>
        <v>1819860.31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433231.79</v>
      </c>
      <c r="J122" s="41">
        <v>0</v>
      </c>
      <c r="K122" s="42">
        <f t="shared" si="22"/>
        <v>433231.79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657992.78</v>
      </c>
      <c r="K123" s="45">
        <f t="shared" si="22"/>
        <v>657992.78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70" t="s">
        <v>128</v>
      </c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2014-06-09T18:29:04Z</dcterms:modified>
</cp:coreProperties>
</file>