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B9" i="8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3"/>
  <c r="K14"/>
  <c r="K15"/>
  <c r="B16"/>
  <c r="C16"/>
  <c r="D16"/>
  <c r="E16"/>
  <c r="F16"/>
  <c r="G16"/>
  <c r="H16"/>
  <c r="I16"/>
  <c r="J16"/>
  <c r="K16" s="1"/>
  <c r="K17"/>
  <c r="K18"/>
  <c r="K19"/>
  <c r="B20"/>
  <c r="C20"/>
  <c r="D20"/>
  <c r="E20"/>
  <c r="F20"/>
  <c r="G20"/>
  <c r="H20"/>
  <c r="I20"/>
  <c r="J20"/>
  <c r="K20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/>
  <c r="K54"/>
  <c r="K55"/>
  <c r="K56"/>
  <c r="K57"/>
  <c r="K58"/>
  <c r="B62"/>
  <c r="B61" s="1"/>
  <c r="C62"/>
  <c r="C61" s="1"/>
  <c r="D62"/>
  <c r="D61" s="1"/>
  <c r="E62"/>
  <c r="E61" s="1"/>
  <c r="F62"/>
  <c r="F61" s="1"/>
  <c r="G62"/>
  <c r="G61" s="1"/>
  <c r="H62"/>
  <c r="H61" s="1"/>
  <c r="I62"/>
  <c r="I61" s="1"/>
  <c r="J62"/>
  <c r="J61" s="1"/>
  <c r="K63"/>
  <c r="K64"/>
  <c r="K66"/>
  <c r="B68"/>
  <c r="C68"/>
  <c r="D68"/>
  <c r="E68"/>
  <c r="F68"/>
  <c r="G68"/>
  <c r="H68"/>
  <c r="I68"/>
  <c r="J68"/>
  <c r="K68" s="1"/>
  <c r="K69"/>
  <c r="K70"/>
  <c r="K71"/>
  <c r="K72"/>
  <c r="K73"/>
  <c r="K74"/>
  <c r="K76"/>
  <c r="K77"/>
  <c r="K78"/>
  <c r="K79"/>
  <c r="K80"/>
  <c r="K81"/>
  <c r="K82"/>
  <c r="K83"/>
  <c r="K84"/>
  <c r="K85"/>
  <c r="K86"/>
  <c r="K87"/>
  <c r="K88"/>
  <c r="K89"/>
  <c r="K90"/>
  <c r="K92"/>
  <c r="K96"/>
  <c r="B99"/>
  <c r="C99"/>
  <c r="D99"/>
  <c r="E99"/>
  <c r="F99"/>
  <c r="G99"/>
  <c r="H99"/>
  <c r="I99"/>
  <c r="J99"/>
  <c r="K99" s="1"/>
  <c r="K100"/>
  <c r="J101"/>
  <c r="K101" s="1"/>
  <c r="K106"/>
  <c r="K107"/>
  <c r="K111"/>
  <c r="K112"/>
  <c r="K113"/>
  <c r="K114"/>
  <c r="K115"/>
  <c r="K116"/>
  <c r="K117"/>
  <c r="K118"/>
  <c r="K119"/>
  <c r="K120"/>
  <c r="K121"/>
  <c r="K122"/>
  <c r="K123"/>
  <c r="J60" l="1"/>
  <c r="H60"/>
  <c r="F60"/>
  <c r="D60"/>
  <c r="K12"/>
  <c r="J8"/>
  <c r="J7" s="1"/>
  <c r="J49" s="1"/>
  <c r="J48" s="1"/>
  <c r="H8"/>
  <c r="H7" s="1"/>
  <c r="H49" s="1"/>
  <c r="H48" s="1"/>
  <c r="F8"/>
  <c r="F7" s="1"/>
  <c r="F49" s="1"/>
  <c r="F48" s="1"/>
  <c r="D8"/>
  <c r="D7" s="1"/>
  <c r="D49" s="1"/>
  <c r="D48" s="1"/>
  <c r="B8"/>
  <c r="I60"/>
  <c r="G60"/>
  <c r="E60"/>
  <c r="C60"/>
  <c r="I8"/>
  <c r="I7" s="1"/>
  <c r="I49" s="1"/>
  <c r="I48" s="1"/>
  <c r="G8"/>
  <c r="G7" s="1"/>
  <c r="G49" s="1"/>
  <c r="G48" s="1"/>
  <c r="E8"/>
  <c r="E7" s="1"/>
  <c r="E49" s="1"/>
  <c r="E48" s="1"/>
  <c r="C8"/>
  <c r="C7" s="1"/>
  <c r="B60"/>
  <c r="K60" s="1"/>
  <c r="K61"/>
  <c r="J98"/>
  <c r="J97" s="1"/>
  <c r="J124" s="1"/>
  <c r="J47"/>
  <c r="H98"/>
  <c r="H97" s="1"/>
  <c r="H47"/>
  <c r="F98"/>
  <c r="F97" s="1"/>
  <c r="F47"/>
  <c r="D98"/>
  <c r="D97" s="1"/>
  <c r="D109" s="1"/>
  <c r="K109" s="1"/>
  <c r="D47"/>
  <c r="K8"/>
  <c r="K7" s="1"/>
  <c r="B7"/>
  <c r="B49" s="1"/>
  <c r="I47"/>
  <c r="I98"/>
  <c r="I97" s="1"/>
  <c r="G47"/>
  <c r="G98"/>
  <c r="G97" s="1"/>
  <c r="E47"/>
  <c r="E98"/>
  <c r="E97" s="1"/>
  <c r="E110" s="1"/>
  <c r="K110" s="1"/>
  <c r="C49"/>
  <c r="C50"/>
  <c r="K50" s="1"/>
  <c r="K62"/>
  <c r="K49" l="1"/>
  <c r="B48"/>
  <c r="C48"/>
  <c r="C47" l="1"/>
  <c r="C98"/>
  <c r="C97" s="1"/>
  <c r="C108" s="1"/>
  <c r="K108" s="1"/>
  <c r="K105" s="1"/>
  <c r="K48"/>
  <c r="B98"/>
  <c r="B47"/>
  <c r="K47" s="1"/>
  <c r="B97" l="1"/>
  <c r="K97" s="1"/>
  <c r="K98"/>
</calcChain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<sst xmlns="http://schemas.openxmlformats.org/spreadsheetml/2006/main" count="127" uniqueCount="127">
  <si>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</si>
  <si>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</si>
  <si>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</si>
  <si>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</si>
  <si>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</si>
  <si>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</si>
  <si>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</si>
  <si>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</si>
  <si>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</si>
  <si>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</si>
  <si>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</si>
  <si>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</si>
  <si>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</si>
  <si>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</si>
  <si>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</si>
  <si>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</si>
  <si>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</si>
  <si>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</si>
  <si>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</si>
  <si>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</si>
  <si>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</si>
  <si>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</si>
  <si>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</si>
  <si>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</si>
  <si>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</si>
  <si>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</si>
  <si>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</si>
  <si>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</si>
  <si>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</si>
  <si>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</si>
  <si>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</si>
  <si>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</si>
  <si>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</si>
  <si>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</si>
  <si>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</si>
  <si>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</si>
  <si>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</si>
  <si>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</si>
  <si>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</si>
  <si>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</si>
  <si>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</si>
  <si>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</si>
  <si>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</si>
  <si>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</si>
  <si>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</si>
  <si>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</si>
  <si>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</si>
  <si>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</si>
  <si>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</si>
  <si>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</si>
  <si>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</si>
  <si>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</si>
  <si>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</si>
  <si>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</si>
  <si>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</si>
  <si>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</si>
  <si>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</si>
  <si>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</si>
  <si>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</si>
  <si>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</si>
  <si>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</si>
  <si>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</si>
  <si>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</si>
  <si>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</si>
  <si>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</si>
  <si>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</si>
  <si>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</si>
  <si>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</si>
  <si>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</si>
  <si>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</si>
  <si>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</si>
  <si>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</si>
  <si>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</si>
  <si>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</si>
  <si>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</si>
  <si>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</si>
  <si>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</si>
  <si>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</si>
  <si>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</si>
  <si>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</si>
  <si>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</si>
  <si>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</si>
  <si>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</si>
  <si>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</si>
  <si>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</si>
  <si>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</si>
  <si>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</si>
  <si>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</si>
  <si>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</si>
  <si>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</si>
  <si>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</si>
  <si>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</si>
  <si>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</si>
  <si>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</si>
  <si>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</si>
  <si>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</si>
  <si>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</si>
  <si>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</si>
  <si>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</si>
  <si>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</si>
  <si>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</si>
  <si>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</si>
  <si>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</si>
  <si>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</si>
  <si>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</si>
  <si>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</si>
  <si>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</si>
  <si>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</si>
  <si>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</si>
  <si>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</si>
  <si>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</si>
  <si>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</si>
  <si>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</si>
  <si>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</si>
  <si>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</si>
  <si>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</si>
  <si>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</si>
  <si>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</si>
  <si>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</si>
  <si>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</si>
  <si>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</si>
  <si>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</si>
  <si>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</si>
  <si>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</si>
  <si>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</si>
  <si>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 (5.2 + 7.2.1)</t>
  </si>
  <si>
    <t>OPERAÇÃO 02/06/14 - VENCIMENTO 09/06/14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</si>
</sst>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4" fillId="0" borderId="4" xfId="2" applyNumberFormat="1" applyFont="1" applyFill="1" applyBorder="1" applyAlignment="1">
      <alignment horizontal="center" vertical="center"/>
    </xf>
    <xf numFmtId="0" fontId="6" fillId="0" borderId="0" xfId="0" quotePrefix="1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5.625" style="1" bestFit="1" customWidth="1"/>
    <col min="13" max="13" width="10.125" style="1" bestFit="1" customWidth="1"/>
    <col min="14" max="16384" width="9" style="1"/>
  </cols>
  <sheetData>
    <row r="1" spans="1:13" ht="21">
      <c r="A1" s="62" t="s">
        <v>86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ht="21">
      <c r="A2" s="63" t="s">
        <v>126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4" t="s">
        <v>15</v>
      </c>
      <c r="B4" s="66" t="s">
        <v>114</v>
      </c>
      <c r="C4" s="67"/>
      <c r="D4" s="67"/>
      <c r="E4" s="67"/>
      <c r="F4" s="67"/>
      <c r="G4" s="67"/>
      <c r="H4" s="67"/>
      <c r="I4" s="67"/>
      <c r="J4" s="68"/>
      <c r="K4" s="65" t="s">
        <v>16</v>
      </c>
    </row>
    <row r="5" spans="1:13" ht="38.25">
      <c r="A5" s="64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9" t="s">
        <v>113</v>
      </c>
      <c r="J5" s="69" t="s">
        <v>112</v>
      </c>
      <c r="K5" s="64"/>
    </row>
    <row r="6" spans="1:13" ht="18.75" customHeight="1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0"/>
      <c r="J6" s="70"/>
      <c r="K6" s="64"/>
    </row>
    <row r="7" spans="1:13" ht="17.25" customHeight="1">
      <c r="A7" s="8" t="s">
        <v>30</v>
      </c>
      <c r="B7" s="9">
        <f t="shared" ref="B7:K7" si="0">+B8+B20+B24+B27</f>
        <v>572959</v>
      </c>
      <c r="C7" s="9">
        <f t="shared" si="0"/>
        <v>775276</v>
      </c>
      <c r="D7" s="9">
        <f t="shared" si="0"/>
        <v>774027</v>
      </c>
      <c r="E7" s="9">
        <f t="shared" si="0"/>
        <v>529043</v>
      </c>
      <c r="F7" s="9">
        <f t="shared" si="0"/>
        <v>743042</v>
      </c>
      <c r="G7" s="9">
        <f t="shared" si="0"/>
        <v>1163330</v>
      </c>
      <c r="H7" s="9">
        <f t="shared" si="0"/>
        <v>543733</v>
      </c>
      <c r="I7" s="9">
        <f t="shared" si="0"/>
        <v>122327</v>
      </c>
      <c r="J7" s="9">
        <f t="shared" si="0"/>
        <v>292026</v>
      </c>
      <c r="K7" s="9">
        <f t="shared" si="0"/>
        <v>5515763</v>
      </c>
      <c r="L7" s="53"/>
    </row>
    <row r="8" spans="1:13" ht="17.25" customHeight="1">
      <c r="A8" s="10" t="s">
        <v>121</v>
      </c>
      <c r="B8" s="11">
        <f>B9+B12+B16</f>
        <v>346385</v>
      </c>
      <c r="C8" s="11">
        <f t="shared" ref="C8:J8" si="1">C9+C12+C16</f>
        <v>476300</v>
      </c>
      <c r="D8" s="11">
        <f t="shared" si="1"/>
        <v>444793</v>
      </c>
      <c r="E8" s="11">
        <f t="shared" si="1"/>
        <v>316901</v>
      </c>
      <c r="F8" s="11">
        <f t="shared" si="1"/>
        <v>423201</v>
      </c>
      <c r="G8" s="11">
        <f t="shared" si="1"/>
        <v>644155</v>
      </c>
      <c r="H8" s="11">
        <f t="shared" si="1"/>
        <v>339054</v>
      </c>
      <c r="I8" s="11">
        <f t="shared" si="1"/>
        <v>66946</v>
      </c>
      <c r="J8" s="11">
        <f t="shared" si="1"/>
        <v>166027</v>
      </c>
      <c r="K8" s="11">
        <f>SUM(B8:J8)</f>
        <v>3223762</v>
      </c>
    </row>
    <row r="9" spans="1:13" ht="17.25" customHeight="1">
      <c r="A9" s="15" t="s">
        <v>17</v>
      </c>
      <c r="B9" s="13">
        <f>+B10+B11</f>
        <v>58664</v>
      </c>
      <c r="C9" s="13">
        <f t="shared" ref="C9:J9" si="2">+C10+C11</f>
        <v>82819</v>
      </c>
      <c r="D9" s="13">
        <f t="shared" si="2"/>
        <v>72415</v>
      </c>
      <c r="E9" s="13">
        <f t="shared" si="2"/>
        <v>51592</v>
      </c>
      <c r="F9" s="13">
        <f t="shared" si="2"/>
        <v>65935</v>
      </c>
      <c r="G9" s="13">
        <f t="shared" si="2"/>
        <v>84639</v>
      </c>
      <c r="H9" s="13">
        <f t="shared" si="2"/>
        <v>66577</v>
      </c>
      <c r="I9" s="13">
        <f t="shared" si="2"/>
        <v>13182</v>
      </c>
      <c r="J9" s="13">
        <f t="shared" si="2"/>
        <v>25541</v>
      </c>
      <c r="K9" s="11">
        <f>SUM(B9:J9)</f>
        <v>521364</v>
      </c>
    </row>
    <row r="10" spans="1:13" ht="17.25" customHeight="1">
      <c r="A10" s="30" t="s">
        <v>18</v>
      </c>
      <c r="B10" s="13">
        <v>58664</v>
      </c>
      <c r="C10" s="13">
        <v>82819</v>
      </c>
      <c r="D10" s="13">
        <v>72415</v>
      </c>
      <c r="E10" s="13">
        <v>51592</v>
      </c>
      <c r="F10" s="13">
        <v>65935</v>
      </c>
      <c r="G10" s="13">
        <v>84639</v>
      </c>
      <c r="H10" s="13">
        <v>66577</v>
      </c>
      <c r="I10" s="13">
        <v>13182</v>
      </c>
      <c r="J10" s="13">
        <v>25541</v>
      </c>
      <c r="K10" s="11">
        <f>SUM(B10:J10)</f>
        <v>521364</v>
      </c>
    </row>
    <row r="11" spans="1:13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279342</v>
      </c>
      <c r="C12" s="17">
        <f t="shared" si="3"/>
        <v>381753</v>
      </c>
      <c r="D12" s="17">
        <f t="shared" si="3"/>
        <v>362094</v>
      </c>
      <c r="E12" s="17">
        <f t="shared" si="3"/>
        <v>258223</v>
      </c>
      <c r="F12" s="17">
        <f t="shared" si="3"/>
        <v>347553</v>
      </c>
      <c r="G12" s="17">
        <f t="shared" si="3"/>
        <v>544307</v>
      </c>
      <c r="H12" s="17">
        <f t="shared" si="3"/>
        <v>264994</v>
      </c>
      <c r="I12" s="17">
        <f t="shared" si="3"/>
        <v>51780</v>
      </c>
      <c r="J12" s="17">
        <f t="shared" si="3"/>
        <v>136593</v>
      </c>
      <c r="K12" s="11">
        <f t="shared" ref="K12:K27" si="4">SUM(B12:J12)</f>
        <v>2626639</v>
      </c>
    </row>
    <row r="13" spans="1:13" ht="17.25" customHeight="1">
      <c r="A13" s="14" t="s">
        <v>20</v>
      </c>
      <c r="B13" s="13">
        <v>120924</v>
      </c>
      <c r="C13" s="13">
        <v>176370</v>
      </c>
      <c r="D13" s="13">
        <v>173623</v>
      </c>
      <c r="E13" s="13">
        <v>120922</v>
      </c>
      <c r="F13" s="13">
        <v>161064</v>
      </c>
      <c r="G13" s="13">
        <v>246036</v>
      </c>
      <c r="H13" s="13">
        <v>115934</v>
      </c>
      <c r="I13" s="13">
        <v>26228</v>
      </c>
      <c r="J13" s="13">
        <v>64770</v>
      </c>
      <c r="K13" s="11">
        <f t="shared" si="4"/>
        <v>1205871</v>
      </c>
      <c r="L13" s="53"/>
      <c r="M13" s="54"/>
    </row>
    <row r="14" spans="1:13" ht="17.25" customHeight="1">
      <c r="A14" s="14" t="s">
        <v>21</v>
      </c>
      <c r="B14" s="13">
        <v>128392</v>
      </c>
      <c r="C14" s="13">
        <v>161245</v>
      </c>
      <c r="D14" s="13">
        <v>149200</v>
      </c>
      <c r="E14" s="13">
        <v>111270</v>
      </c>
      <c r="F14" s="13">
        <v>151089</v>
      </c>
      <c r="G14" s="13">
        <v>253606</v>
      </c>
      <c r="H14" s="13">
        <v>121178</v>
      </c>
      <c r="I14" s="13">
        <v>19312</v>
      </c>
      <c r="J14" s="13">
        <v>56532</v>
      </c>
      <c r="K14" s="11">
        <f t="shared" si="4"/>
        <v>1151824</v>
      </c>
      <c r="L14" s="53"/>
    </row>
    <row r="15" spans="1:13" ht="17.25" customHeight="1">
      <c r="A15" s="14" t="s">
        <v>22</v>
      </c>
      <c r="B15" s="13">
        <v>30026</v>
      </c>
      <c r="C15" s="13">
        <v>44138</v>
      </c>
      <c r="D15" s="13">
        <v>39271</v>
      </c>
      <c r="E15" s="13">
        <v>26031</v>
      </c>
      <c r="F15" s="13">
        <v>35400</v>
      </c>
      <c r="G15" s="13">
        <v>44665</v>
      </c>
      <c r="H15" s="13">
        <v>27882</v>
      </c>
      <c r="I15" s="13">
        <v>6240</v>
      </c>
      <c r="J15" s="13">
        <v>15291</v>
      </c>
      <c r="K15" s="11">
        <f t="shared" si="4"/>
        <v>268944</v>
      </c>
    </row>
    <row r="16" spans="1:13" ht="17.25" customHeight="1">
      <c r="A16" s="15" t="s">
        <v>117</v>
      </c>
      <c r="B16" s="13">
        <f>B17+B18+B19</f>
        <v>8379</v>
      </c>
      <c r="C16" s="13">
        <f t="shared" ref="C16:J16" si="5">C17+C18+C19</f>
        <v>11728</v>
      </c>
      <c r="D16" s="13">
        <f t="shared" si="5"/>
        <v>10284</v>
      </c>
      <c r="E16" s="13">
        <f t="shared" si="5"/>
        <v>7086</v>
      </c>
      <c r="F16" s="13">
        <f t="shared" si="5"/>
        <v>9713</v>
      </c>
      <c r="G16" s="13">
        <f t="shared" si="5"/>
        <v>15209</v>
      </c>
      <c r="H16" s="13">
        <f t="shared" si="5"/>
        <v>7483</v>
      </c>
      <c r="I16" s="13">
        <f t="shared" si="5"/>
        <v>1984</v>
      </c>
      <c r="J16" s="13">
        <f t="shared" si="5"/>
        <v>3893</v>
      </c>
      <c r="K16" s="11">
        <f t="shared" si="4"/>
        <v>75759</v>
      </c>
    </row>
    <row r="17" spans="1:12" ht="17.25" customHeight="1">
      <c r="A17" s="14" t="s">
        <v>118</v>
      </c>
      <c r="B17" s="13">
        <v>3234</v>
      </c>
      <c r="C17" s="13">
        <v>4696</v>
      </c>
      <c r="D17" s="13">
        <v>4111</v>
      </c>
      <c r="E17" s="13">
        <v>3087</v>
      </c>
      <c r="F17" s="13">
        <v>4018</v>
      </c>
      <c r="G17" s="13">
        <v>6906</v>
      </c>
      <c r="H17" s="13">
        <v>3438</v>
      </c>
      <c r="I17" s="13">
        <v>829</v>
      </c>
      <c r="J17" s="13">
        <v>1521</v>
      </c>
      <c r="K17" s="11">
        <f t="shared" si="4"/>
        <v>31840</v>
      </c>
    </row>
    <row r="18" spans="1:12" ht="17.25" customHeight="1">
      <c r="A18" s="14" t="s">
        <v>119</v>
      </c>
      <c r="B18" s="13">
        <v>171</v>
      </c>
      <c r="C18" s="13">
        <v>236</v>
      </c>
      <c r="D18" s="13">
        <v>263</v>
      </c>
      <c r="E18" s="13">
        <v>224</v>
      </c>
      <c r="F18" s="13">
        <v>299</v>
      </c>
      <c r="G18" s="13">
        <v>517</v>
      </c>
      <c r="H18" s="13">
        <v>225</v>
      </c>
      <c r="I18" s="13">
        <v>42</v>
      </c>
      <c r="J18" s="13">
        <v>85</v>
      </c>
      <c r="K18" s="11">
        <f t="shared" si="4"/>
        <v>2062</v>
      </c>
    </row>
    <row r="19" spans="1:12" ht="17.25" customHeight="1">
      <c r="A19" s="14" t="s">
        <v>120</v>
      </c>
      <c r="B19" s="13">
        <v>4974</v>
      </c>
      <c r="C19" s="13">
        <v>6796</v>
      </c>
      <c r="D19" s="13">
        <v>5910</v>
      </c>
      <c r="E19" s="13">
        <v>3775</v>
      </c>
      <c r="F19" s="13">
        <v>5396</v>
      </c>
      <c r="G19" s="13">
        <v>7786</v>
      </c>
      <c r="H19" s="13">
        <v>3820</v>
      </c>
      <c r="I19" s="13">
        <v>1113</v>
      </c>
      <c r="J19" s="13">
        <v>2287</v>
      </c>
      <c r="K19" s="11">
        <f t="shared" si="4"/>
        <v>41857</v>
      </c>
    </row>
    <row r="20" spans="1:12" ht="17.25" customHeight="1">
      <c r="A20" s="16" t="s">
        <v>23</v>
      </c>
      <c r="B20" s="11">
        <f>+B21+B22+B23</f>
        <v>181101</v>
      </c>
      <c r="C20" s="11">
        <f t="shared" ref="C20:J20" si="6">+C21+C22+C23</f>
        <v>226225</v>
      </c>
      <c r="D20" s="11">
        <f t="shared" si="6"/>
        <v>245169</v>
      </c>
      <c r="E20" s="11">
        <f t="shared" si="6"/>
        <v>159663</v>
      </c>
      <c r="F20" s="11">
        <f t="shared" si="6"/>
        <v>255625</v>
      </c>
      <c r="G20" s="11">
        <f t="shared" si="6"/>
        <v>446083</v>
      </c>
      <c r="H20" s="11">
        <f t="shared" si="6"/>
        <v>161750</v>
      </c>
      <c r="I20" s="11">
        <f t="shared" si="6"/>
        <v>39498</v>
      </c>
      <c r="J20" s="11">
        <f t="shared" si="6"/>
        <v>89517</v>
      </c>
      <c r="K20" s="11">
        <f t="shared" si="4"/>
        <v>1804631</v>
      </c>
    </row>
    <row r="21" spans="1:12" ht="17.25" customHeight="1">
      <c r="A21" s="12" t="s">
        <v>24</v>
      </c>
      <c r="B21" s="13">
        <v>89790</v>
      </c>
      <c r="C21" s="13">
        <v>122301</v>
      </c>
      <c r="D21" s="13">
        <v>134708</v>
      </c>
      <c r="E21" s="13">
        <v>87203</v>
      </c>
      <c r="F21" s="13">
        <v>137444</v>
      </c>
      <c r="G21" s="13">
        <v>227066</v>
      </c>
      <c r="H21" s="13">
        <v>87246</v>
      </c>
      <c r="I21" s="13">
        <v>22782</v>
      </c>
      <c r="J21" s="13">
        <v>47501</v>
      </c>
      <c r="K21" s="11">
        <f t="shared" si="4"/>
        <v>956041</v>
      </c>
      <c r="L21" s="53"/>
    </row>
    <row r="22" spans="1:12" ht="17.25" customHeight="1">
      <c r="A22" s="12" t="s">
        <v>25</v>
      </c>
      <c r="B22" s="13">
        <v>75654</v>
      </c>
      <c r="C22" s="13">
        <v>83665</v>
      </c>
      <c r="D22" s="13">
        <v>89124</v>
      </c>
      <c r="E22" s="13">
        <v>60435</v>
      </c>
      <c r="F22" s="13">
        <v>98336</v>
      </c>
      <c r="G22" s="13">
        <v>188939</v>
      </c>
      <c r="H22" s="13">
        <v>61525</v>
      </c>
      <c r="I22" s="13">
        <v>13187</v>
      </c>
      <c r="J22" s="13">
        <v>33356</v>
      </c>
      <c r="K22" s="11">
        <f t="shared" si="4"/>
        <v>704221</v>
      </c>
      <c r="L22" s="53"/>
    </row>
    <row r="23" spans="1:12" ht="17.25" customHeight="1">
      <c r="A23" s="12" t="s">
        <v>26</v>
      </c>
      <c r="B23" s="13">
        <v>15657</v>
      </c>
      <c r="C23" s="13">
        <v>20259</v>
      </c>
      <c r="D23" s="13">
        <v>21337</v>
      </c>
      <c r="E23" s="13">
        <v>12025</v>
      </c>
      <c r="F23" s="13">
        <v>19845</v>
      </c>
      <c r="G23" s="13">
        <v>30078</v>
      </c>
      <c r="H23" s="13">
        <v>12979</v>
      </c>
      <c r="I23" s="13">
        <v>3529</v>
      </c>
      <c r="J23" s="13">
        <v>8660</v>
      </c>
      <c r="K23" s="11">
        <f t="shared" si="4"/>
        <v>144369</v>
      </c>
    </row>
    <row r="24" spans="1:12" ht="17.25" customHeight="1">
      <c r="A24" s="16" t="s">
        <v>27</v>
      </c>
      <c r="B24" s="13">
        <v>45473</v>
      </c>
      <c r="C24" s="13">
        <v>72751</v>
      </c>
      <c r="D24" s="13">
        <v>84065</v>
      </c>
      <c r="E24" s="13">
        <v>52479</v>
      </c>
      <c r="F24" s="13">
        <v>64216</v>
      </c>
      <c r="G24" s="13">
        <v>73092</v>
      </c>
      <c r="H24" s="13">
        <v>35552</v>
      </c>
      <c r="I24" s="13">
        <v>15883</v>
      </c>
      <c r="J24" s="13">
        <v>36482</v>
      </c>
      <c r="K24" s="11">
        <f t="shared" si="4"/>
        <v>479993</v>
      </c>
    </row>
    <row r="25" spans="1:12" ht="17.25" customHeight="1">
      <c r="A25" s="12" t="s">
        <v>28</v>
      </c>
      <c r="B25" s="13">
        <v>29103</v>
      </c>
      <c r="C25" s="13">
        <v>46561</v>
      </c>
      <c r="D25" s="13">
        <v>53802</v>
      </c>
      <c r="E25" s="13">
        <v>33587</v>
      </c>
      <c r="F25" s="13">
        <v>41098</v>
      </c>
      <c r="G25" s="13">
        <v>46779</v>
      </c>
      <c r="H25" s="13">
        <v>22753</v>
      </c>
      <c r="I25" s="13">
        <v>10165</v>
      </c>
      <c r="J25" s="13">
        <v>23348</v>
      </c>
      <c r="K25" s="11">
        <f t="shared" si="4"/>
        <v>307196</v>
      </c>
      <c r="L25" s="53"/>
    </row>
    <row r="26" spans="1:12" ht="17.25" customHeight="1">
      <c r="A26" s="12" t="s">
        <v>29</v>
      </c>
      <c r="B26" s="13">
        <v>16370</v>
      </c>
      <c r="C26" s="13">
        <v>26190</v>
      </c>
      <c r="D26" s="13">
        <v>30263</v>
      </c>
      <c r="E26" s="13">
        <v>18892</v>
      </c>
      <c r="F26" s="13">
        <v>23118</v>
      </c>
      <c r="G26" s="13">
        <v>26313</v>
      </c>
      <c r="H26" s="13">
        <v>12799</v>
      </c>
      <c r="I26" s="13">
        <v>5718</v>
      </c>
      <c r="J26" s="13">
        <v>13134</v>
      </c>
      <c r="K26" s="11">
        <f t="shared" si="4"/>
        <v>172797</v>
      </c>
      <c r="L26" s="53"/>
    </row>
    <row r="27" spans="1:12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7377</v>
      </c>
      <c r="I27" s="11">
        <v>0</v>
      </c>
      <c r="J27" s="11">
        <v>0</v>
      </c>
      <c r="K27" s="11">
        <f t="shared" si="4"/>
        <v>7377</v>
      </c>
    </row>
    <row r="28" spans="1:12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2" ht="17.25" customHeight="1">
      <c r="A29" s="2" t="s">
        <v>33</v>
      </c>
      <c r="B29" s="33">
        <f>SUM(B30:B33)</f>
        <v>2.3843999999999999</v>
      </c>
      <c r="C29" s="33">
        <f t="shared" ref="C29:J29" si="7">SUM(C30:C33)</f>
        <v>2.7196319999999998</v>
      </c>
      <c r="D29" s="33">
        <f t="shared" si="7"/>
        <v>3.0897000000000001</v>
      </c>
      <c r="E29" s="33">
        <f t="shared" si="7"/>
        <v>2.6040000000000001</v>
      </c>
      <c r="F29" s="33">
        <f t="shared" si="7"/>
        <v>2.528</v>
      </c>
      <c r="G29" s="33">
        <f t="shared" si="7"/>
        <v>2.1747000000000001</v>
      </c>
      <c r="H29" s="33">
        <f t="shared" si="7"/>
        <v>2.4935</v>
      </c>
      <c r="I29" s="33">
        <f t="shared" si="7"/>
        <v>4.2154999999999996</v>
      </c>
      <c r="J29" s="33">
        <f t="shared" si="7"/>
        <v>2.4994999999999998</v>
      </c>
      <c r="K29" s="19">
        <v>0</v>
      </c>
    </row>
    <row r="30" spans="1:12" ht="17.25" customHeight="1">
      <c r="A30" s="16" t="s">
        <v>34</v>
      </c>
      <c r="B30" s="33">
        <v>2.3843999999999999</v>
      </c>
      <c r="C30" s="33">
        <v>2.7136</v>
      </c>
      <c r="D30" s="33">
        <v>3.0897000000000001</v>
      </c>
      <c r="E30" s="33">
        <v>2.6040000000000001</v>
      </c>
      <c r="F30" s="33">
        <v>2.528</v>
      </c>
      <c r="G30" s="33">
        <v>2.1747000000000001</v>
      </c>
      <c r="H30" s="33">
        <v>2.4935</v>
      </c>
      <c r="I30" s="33">
        <v>4.2154999999999996</v>
      </c>
      <c r="J30" s="33">
        <v>2.4994999999999998</v>
      </c>
      <c r="K30" s="19">
        <v>0</v>
      </c>
    </row>
    <row r="31" spans="1:12" ht="17.25" customHeight="1">
      <c r="A31" s="31" t="s">
        <v>35</v>
      </c>
      <c r="B31" s="32">
        <v>0</v>
      </c>
      <c r="C31" s="47">
        <v>6.032E-3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2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9969.1299999999992</v>
      </c>
      <c r="I35" s="19">
        <v>0</v>
      </c>
      <c r="J35" s="19">
        <v>0</v>
      </c>
      <c r="K35" s="23">
        <f>SUM(B35:J35)</f>
        <v>9969.1299999999992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47272.74</v>
      </c>
      <c r="I36" s="19">
        <v>0</v>
      </c>
      <c r="J36" s="19">
        <v>0</v>
      </c>
      <c r="K36" s="23">
        <f>SUM(B36:J36)</f>
        <v>47272.74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t="shared" ref="K39:K44" si="8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1382172.49</v>
      </c>
      <c r="C47" s="22">
        <f t="shared" ref="C47:H47" si="9">+C48+C56</f>
        <v>2129836.81</v>
      </c>
      <c r="D47" s="22">
        <f t="shared" si="9"/>
        <v>2413060.08</v>
      </c>
      <c r="E47" s="22">
        <f t="shared" si="9"/>
        <v>1397759.98</v>
      </c>
      <c r="F47" s="22">
        <f t="shared" si="9"/>
        <v>1897975.8299999998</v>
      </c>
      <c r="G47" s="22">
        <f t="shared" si="9"/>
        <v>2556549.31</v>
      </c>
      <c r="H47" s="22">
        <f t="shared" si="9"/>
        <v>1382263.8099999998</v>
      </c>
      <c r="I47" s="22">
        <f>+I48+I56</f>
        <v>515669.47</v>
      </c>
      <c r="J47" s="22">
        <f>+J48+J56</f>
        <v>742204.24</v>
      </c>
      <c r="K47" s="22">
        <f>SUM(B47:J47)</f>
        <v>14417492.020000001</v>
      </c>
    </row>
    <row r="48" spans="1:11" ht="17.25" customHeight="1">
      <c r="A48" s="16" t="s">
        <v>48</v>
      </c>
      <c r="B48" s="23">
        <f>SUM(B49:B55)</f>
        <v>1366163.44</v>
      </c>
      <c r="C48" s="23">
        <f t="shared" ref="C48:H48" si="10">SUM(C49:C55)</f>
        <v>2108465.41</v>
      </c>
      <c r="D48" s="23">
        <f t="shared" si="10"/>
        <v>2391511.2200000002</v>
      </c>
      <c r="E48" s="23">
        <f t="shared" si="10"/>
        <v>1377627.97</v>
      </c>
      <c r="F48" s="23">
        <f t="shared" si="10"/>
        <v>1878410.18</v>
      </c>
      <c r="G48" s="23">
        <f t="shared" si="10"/>
        <v>2529893.75</v>
      </c>
      <c r="H48" s="23">
        <f t="shared" si="10"/>
        <v>1365767.3699999999</v>
      </c>
      <c r="I48" s="23">
        <f>SUM(I49:I55)</f>
        <v>515669.47</v>
      </c>
      <c r="J48" s="23">
        <f>SUM(J49:J55)</f>
        <v>729918.99</v>
      </c>
      <c r="K48" s="23">
        <f t="shared" ref="K48:K56" si="11">SUM(B48:J48)</f>
        <v>14263427.800000001</v>
      </c>
    </row>
    <row r="49" spans="1:11" ht="17.25" customHeight="1">
      <c r="A49" s="35" t="s">
        <v>49</v>
      </c>
      <c r="B49" s="23">
        <f t="shared" ref="B49:H49" si="12">ROUND(B30*B7,2)</f>
        <v>1366163.44</v>
      </c>
      <c r="C49" s="23">
        <f t="shared" si="12"/>
        <v>2103788.9500000002</v>
      </c>
      <c r="D49" s="23">
        <f t="shared" si="12"/>
        <v>2391511.2200000002</v>
      </c>
      <c r="E49" s="23">
        <f t="shared" si="12"/>
        <v>1377627.97</v>
      </c>
      <c r="F49" s="23">
        <f t="shared" si="12"/>
        <v>1878410.18</v>
      </c>
      <c r="G49" s="23">
        <f t="shared" si="12"/>
        <v>2529893.75</v>
      </c>
      <c r="H49" s="23">
        <f t="shared" si="12"/>
        <v>1355798.24</v>
      </c>
      <c r="I49" s="23">
        <f>ROUND(I30*I7,2)</f>
        <v>515669.47</v>
      </c>
      <c r="J49" s="23">
        <f>ROUND(J30*J7,2)</f>
        <v>729918.99</v>
      </c>
      <c r="K49" s="23">
        <f t="shared" si="11"/>
        <v>14248782.210000001</v>
      </c>
    </row>
    <row r="50" spans="1:11" ht="17.25" customHeight="1">
      <c r="A50" s="35" t="s">
        <v>50</v>
      </c>
      <c r="B50" s="19">
        <v>0</v>
      </c>
      <c r="C50" s="23">
        <f>ROUND(C31*C7,2)</f>
        <v>4676.46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4676.46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9969.1299999999992</v>
      </c>
      <c r="I53" s="32">
        <f>+I35</f>
        <v>0</v>
      </c>
      <c r="J53" s="32">
        <f>+J35</f>
        <v>0</v>
      </c>
      <c r="K53" s="23">
        <f t="shared" si="11"/>
        <v>9969.1299999999992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16009.05</v>
      </c>
      <c r="C56" s="37">
        <v>21371.4</v>
      </c>
      <c r="D56" s="37">
        <v>21548.86</v>
      </c>
      <c r="E56" s="37">
        <v>20132.009999999998</v>
      </c>
      <c r="F56" s="37">
        <v>19565.650000000001</v>
      </c>
      <c r="G56" s="37">
        <v>26655.56</v>
      </c>
      <c r="H56" s="37">
        <v>16496.439999999999</v>
      </c>
      <c r="I56" s="19">
        <v>0</v>
      </c>
      <c r="J56" s="37">
        <v>12285.25</v>
      </c>
      <c r="K56" s="37">
        <f t="shared" si="11"/>
        <v>154064.22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t="shared" ref="B60:J60" si="13">+B61+B68+B94+B95</f>
        <v>-278402.89</v>
      </c>
      <c r="C60" s="36">
        <f t="shared" si="13"/>
        <v>-275961.82</v>
      </c>
      <c r="D60" s="36">
        <f t="shared" si="13"/>
        <v>-264825.02</v>
      </c>
      <c r="E60" s="36">
        <f t="shared" si="13"/>
        <v>-296290.05</v>
      </c>
      <c r="F60" s="36">
        <f t="shared" si="13"/>
        <v>-299725.82</v>
      </c>
      <c r="G60" s="36">
        <f t="shared" si="13"/>
        <v>-360988.59</v>
      </c>
      <c r="H60" s="36">
        <f t="shared" si="13"/>
        <v>-214419.83</v>
      </c>
      <c r="I60" s="36">
        <f t="shared" si="13"/>
        <v>-83056.75</v>
      </c>
      <c r="J60" s="36">
        <f t="shared" si="13"/>
        <v>-100554.08</v>
      </c>
      <c r="K60" s="36">
        <f>SUM(B60:J60)</f>
        <v>-2174224.85</v>
      </c>
    </row>
    <row r="61" spans="1:11" ht="18.75" customHeight="1">
      <c r="A61" s="16" t="s">
        <v>82</v>
      </c>
      <c r="B61" s="36">
        <f t="shared" ref="B61:J61" si="14">B62+B63+B64+B65+B66+B67</f>
        <v>-263517.19</v>
      </c>
      <c r="C61" s="36">
        <f t="shared" si="14"/>
        <v>-254165.29</v>
      </c>
      <c r="D61" s="36">
        <f t="shared" si="14"/>
        <v>-243269.26</v>
      </c>
      <c r="E61" s="36">
        <f t="shared" si="14"/>
        <v>-269450.44</v>
      </c>
      <c r="F61" s="36">
        <f t="shared" si="14"/>
        <v>-279646.42</v>
      </c>
      <c r="G61" s="36">
        <f t="shared" si="14"/>
        <v>-330965.7</v>
      </c>
      <c r="H61" s="36">
        <f t="shared" si="14"/>
        <v>-199731</v>
      </c>
      <c r="I61" s="36">
        <f t="shared" si="14"/>
        <v>-39546</v>
      </c>
      <c r="J61" s="36">
        <f t="shared" si="14"/>
        <v>-76623</v>
      </c>
      <c r="K61" s="36">
        <f t="shared" ref="K61:K92" si="15">SUM(B61:J61)</f>
        <v>-1956914.2999999998</v>
      </c>
    </row>
    <row r="62" spans="1:11" ht="18.75" customHeight="1">
      <c r="A62" s="12" t="s">
        <v>83</v>
      </c>
      <c r="B62" s="36">
        <f>-ROUND(B9*$D$3,2)</f>
        <v>-175992</v>
      </c>
      <c r="C62" s="36">
        <f t="shared" ref="C62:J62" si="16">-ROUND(C9*$D$3,2)</f>
        <v>-248457</v>
      </c>
      <c r="D62" s="36">
        <f t="shared" si="16"/>
        <v>-217245</v>
      </c>
      <c r="E62" s="36">
        <f t="shared" si="16"/>
        <v>-154776</v>
      </c>
      <c r="F62" s="36">
        <f t="shared" si="16"/>
        <v>-197805</v>
      </c>
      <c r="G62" s="36">
        <f t="shared" si="16"/>
        <v>-253917</v>
      </c>
      <c r="H62" s="36">
        <f t="shared" si="16"/>
        <v>-199731</v>
      </c>
      <c r="I62" s="36">
        <f t="shared" si="16"/>
        <v>-39546</v>
      </c>
      <c r="J62" s="36">
        <f t="shared" si="16"/>
        <v>-76623</v>
      </c>
      <c r="K62" s="36">
        <f t="shared" si="15"/>
        <v>-1564092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-564</v>
      </c>
      <c r="C64" s="36">
        <v>-84</v>
      </c>
      <c r="D64" s="36">
        <v>-108</v>
      </c>
      <c r="E64" s="36">
        <v>-516</v>
      </c>
      <c r="F64" s="36">
        <v>-435</v>
      </c>
      <c r="G64" s="36">
        <v>-276</v>
      </c>
      <c r="H64" s="36">
        <v>0</v>
      </c>
      <c r="I64" s="36">
        <v>0</v>
      </c>
      <c r="J64" s="36">
        <v>0</v>
      </c>
      <c r="K64" s="36">
        <f t="shared" si="15"/>
        <v>-1983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-86961.19</v>
      </c>
      <c r="C66" s="48">
        <v>-5624.29</v>
      </c>
      <c r="D66" s="48">
        <v>-25916.26</v>
      </c>
      <c r="E66" s="48">
        <v>-114158.44</v>
      </c>
      <c r="F66" s="48">
        <v>-81406.42</v>
      </c>
      <c r="G66" s="48">
        <v>-76772.7</v>
      </c>
      <c r="H66" s="19">
        <v>0</v>
      </c>
      <c r="I66" s="19">
        <v>0</v>
      </c>
      <c r="J66" s="19">
        <v>0</v>
      </c>
      <c r="K66" s="36">
        <f t="shared" si="15"/>
        <v>-390839.3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t="shared" ref="B68:J68" si="17">SUM(B69:B92)</f>
        <v>-14885.7</v>
      </c>
      <c r="C68" s="36">
        <f t="shared" si="17"/>
        <v>-21796.53</v>
      </c>
      <c r="D68" s="36">
        <f t="shared" si="17"/>
        <v>-21555.760000000002</v>
      </c>
      <c r="E68" s="36">
        <f t="shared" si="17"/>
        <v>-26839.61</v>
      </c>
      <c r="F68" s="36">
        <f t="shared" si="17"/>
        <v>-20079.400000000001</v>
      </c>
      <c r="G68" s="36">
        <f t="shared" si="17"/>
        <v>-30022.89</v>
      </c>
      <c r="H68" s="36">
        <f t="shared" si="17"/>
        <v>-14688.83</v>
      </c>
      <c r="I68" s="36">
        <f t="shared" si="17"/>
        <v>-43510.75</v>
      </c>
      <c r="J68" s="36">
        <f t="shared" si="17"/>
        <v>-23931.08</v>
      </c>
      <c r="K68" s="36">
        <f t="shared" si="15"/>
        <v>-217310.55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63</v>
      </c>
      <c r="B70" s="19">
        <v>0</v>
      </c>
      <c r="C70" s="36">
        <v>-187.28</v>
      </c>
      <c r="D70" s="36">
        <v>-24.35</v>
      </c>
      <c r="E70" s="19">
        <v>0</v>
      </c>
      <c r="F70" s="19">
        <v>0</v>
      </c>
      <c r="G70" s="36">
        <v>-24.35</v>
      </c>
      <c r="H70" s="19">
        <v>0</v>
      </c>
      <c r="I70" s="19">
        <v>0</v>
      </c>
      <c r="J70" s="19">
        <v>0</v>
      </c>
      <c r="K70" s="36">
        <f t="shared" si="15"/>
        <v>-235.98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-1849.5</v>
      </c>
      <c r="J71" s="19">
        <v>0</v>
      </c>
      <c r="K71" s="36">
        <f t="shared" si="15"/>
        <v>-3346.16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-14885.7</v>
      </c>
      <c r="C73" s="36">
        <v>-21609.25</v>
      </c>
      <c r="D73" s="36">
        <v>-20428.080000000002</v>
      </c>
      <c r="E73" s="36">
        <v>-14325.4</v>
      </c>
      <c r="F73" s="36">
        <v>-19686.07</v>
      </c>
      <c r="G73" s="36">
        <v>-29998.54</v>
      </c>
      <c r="H73" s="36">
        <v>-14688.83</v>
      </c>
      <c r="I73" s="36">
        <v>-5163.8100000000004</v>
      </c>
      <c r="J73" s="36">
        <v>-10645.62</v>
      </c>
      <c r="K73" s="49">
        <f t="shared" si="15"/>
        <v>-151431.29999999999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32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32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32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32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32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32">
        <f t="shared" si="15"/>
        <v>0</v>
      </c>
    </row>
    <row r="81" spans="1:12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32">
        <f t="shared" si="15"/>
        <v>0</v>
      </c>
    </row>
    <row r="82" spans="1:12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32">
        <f t="shared" si="15"/>
        <v>0</v>
      </c>
    </row>
    <row r="83" spans="1:12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32">
        <f>SUM(B83:J83)</f>
        <v>0</v>
      </c>
    </row>
    <row r="84" spans="1:12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32">
        <f t="shared" si="15"/>
        <v>0</v>
      </c>
    </row>
    <row r="85" spans="1:12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32">
        <f t="shared" si="15"/>
        <v>0</v>
      </c>
    </row>
    <row r="86" spans="1:12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32">
        <f t="shared" si="15"/>
        <v>0</v>
      </c>
    </row>
    <row r="87" spans="1:12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32">
        <f t="shared" si="15"/>
        <v>0</v>
      </c>
    </row>
    <row r="88" spans="1:12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32">
        <f t="shared" si="15"/>
        <v>0</v>
      </c>
    </row>
    <row r="89" spans="1:12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32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56">
        <f t="shared" si="15"/>
        <v>0</v>
      </c>
      <c r="L90" s="58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57">
        <v>0</v>
      </c>
      <c r="L91" s="57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-11601.41</v>
      </c>
      <c r="F92" s="19">
        <v>0</v>
      </c>
      <c r="G92" s="19">
        <v>0</v>
      </c>
      <c r="H92" s="19">
        <v>0</v>
      </c>
      <c r="I92" s="49">
        <v>-6497.44</v>
      </c>
      <c r="J92" s="49">
        <v>-13285.46</v>
      </c>
      <c r="K92" s="49">
        <f t="shared" si="15"/>
        <v>-31384.309999999998</v>
      </c>
      <c r="L92" s="57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7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57">
        <v>0</v>
      </c>
      <c r="L94" s="57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57">
        <v>0</v>
      </c>
      <c r="L95" s="58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ref="K96:K101" si="18">SUM(B96:J96)</f>
        <v>0</v>
      </c>
      <c r="L96" s="55"/>
    </row>
    <row r="97" spans="1:13" ht="18.75" customHeight="1">
      <c r="A97" s="16" t="s">
        <v>91</v>
      </c>
      <c r="B97" s="24">
        <f t="shared" ref="B97:H97" si="19">+B98+B99</f>
        <v>1103769.6000000001</v>
      </c>
      <c r="C97" s="24">
        <f t="shared" si="19"/>
        <v>1853874.99</v>
      </c>
      <c r="D97" s="24">
        <f t="shared" si="19"/>
        <v>2148235.06</v>
      </c>
      <c r="E97" s="24">
        <f t="shared" si="19"/>
        <v>1101469.93</v>
      </c>
      <c r="F97" s="24">
        <f t="shared" si="19"/>
        <v>1598250.01</v>
      </c>
      <c r="G97" s="24">
        <f t="shared" si="19"/>
        <v>2195560.7199999997</v>
      </c>
      <c r="H97" s="24">
        <f t="shared" si="19"/>
        <v>1167843.9799999997</v>
      </c>
      <c r="I97" s="24">
        <f>+I98+I99</f>
        <v>432612.72</v>
      </c>
      <c r="J97" s="24">
        <f>+J98+J99</f>
        <v>629364.91</v>
      </c>
      <c r="K97" s="49">
        <f t="shared" si="18"/>
        <v>12230981.92</v>
      </c>
      <c r="L97" s="55"/>
    </row>
    <row r="98" spans="1:13" ht="18.75" customHeight="1">
      <c r="A98" s="16" t="s">
        <v>90</v>
      </c>
      <c r="B98" s="24">
        <f t="shared" ref="B98:J98" si="20">+B48+B61+B68+B94</f>
        <v>1087760.55</v>
      </c>
      <c r="C98" s="24">
        <f t="shared" si="20"/>
        <v>1832503.59</v>
      </c>
      <c r="D98" s="24">
        <f t="shared" si="20"/>
        <v>2126686.2000000002</v>
      </c>
      <c r="E98" s="24">
        <f t="shared" si="20"/>
        <v>1081337.92</v>
      </c>
      <c r="F98" s="24">
        <f t="shared" si="20"/>
        <v>1578684.36</v>
      </c>
      <c r="G98" s="24">
        <f t="shared" si="20"/>
        <v>2168905.1599999997</v>
      </c>
      <c r="H98" s="24">
        <f t="shared" si="20"/>
        <v>1151347.5399999998</v>
      </c>
      <c r="I98" s="24">
        <f t="shared" si="20"/>
        <v>432612.72</v>
      </c>
      <c r="J98" s="24">
        <f t="shared" si="20"/>
        <v>629364.91</v>
      </c>
      <c r="K98" s="49">
        <f t="shared" si="18"/>
        <v>12089202.949999999</v>
      </c>
      <c r="L98" s="55"/>
    </row>
    <row r="99" spans="1:13" ht="18" customHeight="1">
      <c r="A99" s="16" t="s">
        <v>124</v>
      </c>
      <c r="B99" s="24">
        <f t="shared" ref="B99:J99" si="21">IF(+B56+B95+B100&lt;0,0,(B56+B95+B100))</f>
        <v>16009.05</v>
      </c>
      <c r="C99" s="24">
        <f>IF(+C56+C95+C100&lt;0,0,(C56+C95+C100))</f>
        <v>21371.4</v>
      </c>
      <c r="D99" s="24">
        <f t="shared" si="21"/>
        <v>21548.86</v>
      </c>
      <c r="E99" s="24">
        <f t="shared" si="21"/>
        <v>20132.009999999998</v>
      </c>
      <c r="F99" s="24">
        <f t="shared" si="21"/>
        <v>19565.650000000001</v>
      </c>
      <c r="G99" s="24">
        <f t="shared" si="21"/>
        <v>26655.56</v>
      </c>
      <c r="H99" s="24">
        <f t="shared" si="21"/>
        <v>16496.439999999999</v>
      </c>
      <c r="I99" s="19">
        <f t="shared" si="21"/>
        <v>0</v>
      </c>
      <c r="J99" s="24">
        <f t="shared" si="21"/>
        <v>0</v>
      </c>
      <c r="K99" s="49">
        <f t="shared" si="18"/>
        <v>141778.97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49">
        <v>-59514.63</v>
      </c>
      <c r="K100" s="49">
        <f t="shared" si="18"/>
        <v>-59514.63</v>
      </c>
      <c r="M100" s="59"/>
    </row>
    <row r="101" spans="1:13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49">
        <f>+J100+J56</f>
        <v>-47229.38</v>
      </c>
      <c r="K101" s="49">
        <f t="shared" si="18"/>
        <v>-47229.38</v>
      </c>
    </row>
    <row r="102" spans="1:13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3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3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3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12230981.9</v>
      </c>
      <c r="L105" s="55"/>
    </row>
    <row r="106" spans="1:13" ht="18.75" customHeight="1">
      <c r="A106" s="26" t="s">
        <v>78</v>
      </c>
      <c r="B106" s="27">
        <v>136224.38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136224.38</v>
      </c>
    </row>
    <row r="107" spans="1:13" ht="18.75" customHeight="1">
      <c r="A107" s="26" t="s">
        <v>79</v>
      </c>
      <c r="B107" s="27">
        <v>967545.22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t="shared" ref="K107:K123" si="22">SUM(B107:J107)</f>
        <v>967545.22</v>
      </c>
    </row>
    <row r="108" spans="1:13" ht="18.75" customHeight="1">
      <c r="A108" s="26" t="s">
        <v>80</v>
      </c>
      <c r="B108" s="41">
        <v>0</v>
      </c>
      <c r="C108" s="27">
        <f>+C97</f>
        <v>1853874.99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1853874.99</v>
      </c>
    </row>
    <row r="109" spans="1:13" ht="18.75" customHeight="1">
      <c r="A109" s="26" t="s">
        <v>81</v>
      </c>
      <c r="B109" s="41">
        <v>0</v>
      </c>
      <c r="C109" s="41">
        <v>0</v>
      </c>
      <c r="D109" s="27">
        <f>+D97</f>
        <v>2148235.06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2148235.06</v>
      </c>
    </row>
    <row r="110" spans="1:13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1101469.93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1101469.93</v>
      </c>
    </row>
    <row r="111" spans="1:13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200221.59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200221.59</v>
      </c>
    </row>
    <row r="112" spans="1:13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280462.90999999997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280462.90999999997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392930.57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392930.57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724634.93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724634.93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630480.06000000006</v>
      </c>
      <c r="H115" s="41">
        <v>0</v>
      </c>
      <c r="I115" s="41">
        <v>0</v>
      </c>
      <c r="J115" s="41">
        <v>0</v>
      </c>
      <c r="K115" s="42">
        <f t="shared" si="22"/>
        <v>630480.06000000006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51607.62</v>
      </c>
      <c r="H116" s="41">
        <v>0</v>
      </c>
      <c r="I116" s="41">
        <v>0</v>
      </c>
      <c r="J116" s="41">
        <v>0</v>
      </c>
      <c r="K116" s="42">
        <f t="shared" si="22"/>
        <v>51607.62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348463.42</v>
      </c>
      <c r="H117" s="41">
        <v>0</v>
      </c>
      <c r="I117" s="41">
        <v>0</v>
      </c>
      <c r="J117" s="41">
        <v>0</v>
      </c>
      <c r="K117" s="42">
        <f t="shared" si="22"/>
        <v>348463.42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321296.03000000003</v>
      </c>
      <c r="H118" s="41">
        <v>0</v>
      </c>
      <c r="I118" s="41">
        <v>0</v>
      </c>
      <c r="J118" s="41">
        <v>0</v>
      </c>
      <c r="K118" s="42">
        <f t="shared" si="22"/>
        <v>321296.03000000003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843713.58</v>
      </c>
      <c r="H119" s="41">
        <v>0</v>
      </c>
      <c r="I119" s="41">
        <v>0</v>
      </c>
      <c r="J119" s="41">
        <v>0</v>
      </c>
      <c r="K119" s="42">
        <f t="shared" si="22"/>
        <v>843713.58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421674.84</v>
      </c>
      <c r="I120" s="41">
        <v>0</v>
      </c>
      <c r="J120" s="41">
        <v>0</v>
      </c>
      <c r="K120" s="42">
        <f t="shared" si="22"/>
        <v>421674.84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746169.14</v>
      </c>
      <c r="I121" s="41">
        <v>0</v>
      </c>
      <c r="J121" s="41">
        <v>0</v>
      </c>
      <c r="K121" s="42">
        <f t="shared" si="22"/>
        <v>746169.14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432612.72</v>
      </c>
      <c r="J122" s="41">
        <v>0</v>
      </c>
      <c r="K122" s="42">
        <f t="shared" si="22"/>
        <v>432612.72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629364.91</v>
      </c>
      <c r="K123" s="45">
        <f t="shared" si="22"/>
        <v>629364.91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spans="1:11" ht="18.75" customHeight="1">
      <c r="A125" s="61"/>
    </row>
    <row r="126" spans="1:11" ht="18.75" customHeight="1">
      <c r="A126" s="40"/>
    </row>
    <row r="127" spans="1:11" ht="18.75" customHeight="1">
      <c r="A127" s="40"/>
    </row>
    <row r="128" spans="1:11" ht="15.75">
      <c r="A128" s="39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2014-06-06T19:57:02Z</dcterms:modified>
</cp:coreProperties>
</file>