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<sst xmlns="http://schemas.openxmlformats.org/spreadsheetml/2006/main" count="100" uniqueCount="98">
  <si>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</si>
  <si>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</si>
  <si>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</si>
  <si>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</si>
  <si>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</si>
  <si>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</si>
  <si>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</si>
  <si>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</si>
  <si>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</si>
  <si>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</si>
  <si>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</si>
  <si>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</si>
  <si>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</si>
  <si>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</si>
  <si>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</si>
  <si>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</si>
  <si>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</si>
  <si>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</si>
  <si>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</si>
  <si>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</si>
  <si>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</si>
  <si>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</si>
  <si>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</si>
  <si>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</si>
  <si>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</si>
  <si>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</si>
  <si>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</si>
  <si>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</si>
  <si>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</si>
  <si>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</si>
  <si>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</si>
  <si>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</si>
  <si>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</si>
  <si>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</si>
  <si>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</si>
  <si>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</si>
  <si>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</si>
  <si>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</si>
  <si>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</si>
  <si>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</si>
  <si>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</si>
  <si>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</si>
  <si>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</si>
  <si>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</si>
  <si>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</si>
  <si>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</si>
  <si>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</si>
  <si>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</si>
  <si>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</si>
  <si>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</si>
  <si>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</si>
  <si>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</si>
  <si>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</si>
  <si>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</si>
  <si>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</si>
  <si>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</si>
  <si>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</si>
  <si>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</si>
  <si>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</si>
  <si>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</si>
  <si>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</si>
  <si>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</si>
  <si>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</si>
  <si>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</si>
  <si>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</si>
  <si>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</si>
  <si>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</si>
  <si>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</si>
  <si>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</si>
  <si>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</si>
  <si>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</si>
  <si>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</si>
  <si>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</si>
  <si>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</si>
  <si>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</si>
  <si>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</si>
  <si>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</si>
  <si>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</si>
  <si>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</si>
  <si>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</si>
  <si>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</si>
  <si>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</si>
  <si>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</si>
  <si>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</si>
  <si>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</si>
  <si>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</si>
  <si>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</si>
  <si>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</si>
  <si>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</si>
  <si>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</si>
  <si>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</si>
  <si>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</si>
  <si>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</si>
  <si>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</si>
  <si>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</si>
  <si>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</si>
  <si>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</si>
  <si>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31/07/14 - VENCIMENTO 07/08/14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</si>
</sst>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499462</v>
      </c>
      <c r="C7" s="10">
        <f>C8+C20+C24</f>
        <v>381507</v>
      </c>
      <c r="D7" s="10">
        <f>D8+D20+D24</f>
        <v>362028</v>
      </c>
      <c r="E7" s="10">
        <f>E8+E20+E24</f>
        <v>93403</v>
      </c>
      <c r="F7" s="10">
        <f aca="true" t="shared" si="0" ref="F7:M7">F8+F20+F24</f>
        <v>295065</v>
      </c>
      <c r="G7" s="10">
        <f t="shared" si="0"/>
        <v>496333</v>
      </c>
      <c r="H7" s="10">
        <f t="shared" si="0"/>
        <v>484673</v>
      </c>
      <c r="I7" s="10">
        <f t="shared" si="0"/>
        <v>421926</v>
      </c>
      <c r="J7" s="10">
        <f t="shared" si="0"/>
        <v>309690</v>
      </c>
      <c r="K7" s="10">
        <f t="shared" si="0"/>
        <v>374430</v>
      </c>
      <c r="L7" s="10">
        <f t="shared" si="0"/>
        <v>164424</v>
      </c>
      <c r="M7" s="10">
        <f t="shared" si="0"/>
        <v>95156</v>
      </c>
      <c r="N7" s="10">
        <f>+N8+N20+N24</f>
        <v>3978097</v>
      </c>
      <c r="P7" s="41"/>
    </row>
    <row r="8" spans="1:14" ht="18.75" customHeight="1">
      <c r="A8" s="11" t="s">
        <v>34</v>
      </c>
      <c r="B8" s="12">
        <f>+B9+B12+B16</f>
        <v>276684</v>
      </c>
      <c r="C8" s="12">
        <f>+C9+C12+C16</f>
        <v>222234</v>
      </c>
      <c r="D8" s="12">
        <f>+D9+D12+D16</f>
        <v>225240</v>
      </c>
      <c r="E8" s="12">
        <f>+E9+E12+E16</f>
        <v>56691</v>
      </c>
      <c r="F8" s="12">
        <f aca="true" t="shared" si="1" ref="F8:M8">+F9+F12+F16</f>
        <v>171870</v>
      </c>
      <c r="G8" s="12">
        <f t="shared" si="1"/>
        <v>292671</v>
      </c>
      <c r="H8" s="12">
        <f t="shared" si="1"/>
        <v>274633</v>
      </c>
      <c r="I8" s="12">
        <f t="shared" si="1"/>
        <v>240978</v>
      </c>
      <c r="J8" s="12">
        <f t="shared" si="1"/>
        <v>181227</v>
      </c>
      <c r="K8" s="12">
        <f t="shared" si="1"/>
        <v>198419</v>
      </c>
      <c r="L8" s="12">
        <f t="shared" si="1"/>
        <v>96762</v>
      </c>
      <c r="M8" s="12">
        <f t="shared" si="1"/>
        <v>59157</v>
      </c>
      <c r="N8" s="12">
        <f>SUM(B8:M8)</f>
        <v>2296566</v>
      </c>
    </row>
    <row r="9" spans="1:14" ht="18.75" customHeight="1">
      <c r="A9" s="13" t="s">
        <v>7</v>
      </c>
      <c r="B9" s="14">
        <v>32465</v>
      </c>
      <c r="C9" s="14">
        <v>32287</v>
      </c>
      <c r="D9" s="14">
        <v>18976</v>
      </c>
      <c r="E9" s="14">
        <v>5917</v>
      </c>
      <c r="F9" s="14">
        <v>15546</v>
      </c>
      <c r="G9" s="14">
        <v>29906</v>
      </c>
      <c r="H9" s="14">
        <v>39037</v>
      </c>
      <c r="I9" s="14">
        <v>18992</v>
      </c>
      <c r="J9" s="14">
        <v>24055</v>
      </c>
      <c r="K9" s="14">
        <v>18837</v>
      </c>
      <c r="L9" s="14">
        <v>14163</v>
      </c>
      <c r="M9" s="14">
        <v>8533</v>
      </c>
      <c r="N9" s="12">
        <f aca="true" t="shared" si="2" ref="N9:N19">SUM(B9:M9)</f>
        <v>258714</v>
      </c>
    </row>
    <row r="10" spans="1:14" ht="18.75" customHeight="1">
      <c r="A10" s="15" t="s">
        <v>8</v>
      </c>
      <c r="B10" s="14">
        <f>+B9-B11</f>
        <v>32465</v>
      </c>
      <c r="C10" s="14">
        <f>+C9-C11</f>
        <v>32287</v>
      </c>
      <c r="D10" s="14">
        <f>+D9-D11</f>
        <v>18976</v>
      </c>
      <c r="E10" s="14">
        <f>+E9-E11</f>
        <v>5917</v>
      </c>
      <c r="F10" s="14">
        <f aca="true" t="shared" si="3" ref="F10:M10">+F9-F11</f>
        <v>15546</v>
      </c>
      <c r="G10" s="14">
        <f t="shared" si="3"/>
        <v>29906</v>
      </c>
      <c r="H10" s="14">
        <f t="shared" si="3"/>
        <v>39037</v>
      </c>
      <c r="I10" s="14">
        <f t="shared" si="3"/>
        <v>18992</v>
      </c>
      <c r="J10" s="14">
        <f t="shared" si="3"/>
        <v>24055</v>
      </c>
      <c r="K10" s="14">
        <f t="shared" si="3"/>
        <v>18837</v>
      </c>
      <c r="L10" s="14">
        <f t="shared" si="3"/>
        <v>14163</v>
      </c>
      <c r="M10" s="14">
        <f t="shared" si="3"/>
        <v>8533</v>
      </c>
      <c r="N10" s="12">
        <f t="shared" si="2"/>
        <v>258714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240759</v>
      </c>
      <c r="C12" s="14">
        <f>C13+C14+C15</f>
        <v>187101</v>
      </c>
      <c r="D12" s="14">
        <f>D13+D14+D15</f>
        <v>204186</v>
      </c>
      <c r="E12" s="14">
        <f>E13+E14+E15</f>
        <v>50093</v>
      </c>
      <c r="F12" s="14">
        <f aca="true" t="shared" si="4" ref="F12:M12">F13+F14+F15</f>
        <v>154195</v>
      </c>
      <c r="G12" s="14">
        <f t="shared" si="4"/>
        <v>258781</v>
      </c>
      <c r="H12" s="14">
        <f t="shared" si="4"/>
        <v>232006</v>
      </c>
      <c r="I12" s="14">
        <f t="shared" si="4"/>
        <v>219218</v>
      </c>
      <c r="J12" s="14">
        <f t="shared" si="4"/>
        <v>155000</v>
      </c>
      <c r="K12" s="14">
        <f t="shared" si="4"/>
        <v>176956</v>
      </c>
      <c r="L12" s="14">
        <f t="shared" si="4"/>
        <v>81626</v>
      </c>
      <c r="M12" s="14">
        <f t="shared" si="4"/>
        <v>50125</v>
      </c>
      <c r="N12" s="12">
        <f t="shared" si="2"/>
        <v>2010046</v>
      </c>
    </row>
    <row r="13" spans="1:14" ht="18.75" customHeight="1">
      <c r="A13" s="15" t="s">
        <v>10</v>
      </c>
      <c r="B13" s="14">
        <v>115827</v>
      </c>
      <c r="C13" s="14">
        <v>92682</v>
      </c>
      <c r="D13" s="14">
        <v>97888</v>
      </c>
      <c r="E13" s="14">
        <v>24426</v>
      </c>
      <c r="F13" s="14">
        <v>74672</v>
      </c>
      <c r="G13" s="14">
        <v>127869</v>
      </c>
      <c r="H13" s="14">
        <v>118291</v>
      </c>
      <c r="I13" s="14">
        <v>110536</v>
      </c>
      <c r="J13" s="14">
        <v>75647</v>
      </c>
      <c r="K13" s="14">
        <v>87373</v>
      </c>
      <c r="L13" s="14">
        <v>40142</v>
      </c>
      <c r="M13" s="14">
        <v>23767</v>
      </c>
      <c r="N13" s="12">
        <f t="shared" si="2"/>
        <v>989120</v>
      </c>
    </row>
    <row r="14" spans="1:14" ht="18.75" customHeight="1">
      <c r="A14" s="15" t="s">
        <v>11</v>
      </c>
      <c r="B14" s="14">
        <v>108771</v>
      </c>
      <c r="C14" s="14">
        <v>81318</v>
      </c>
      <c r="D14" s="14">
        <v>96492</v>
      </c>
      <c r="E14" s="14">
        <v>22367</v>
      </c>
      <c r="F14" s="14">
        <v>69179</v>
      </c>
      <c r="G14" s="14">
        <v>113958</v>
      </c>
      <c r="H14" s="14">
        <v>99173</v>
      </c>
      <c r="I14" s="14">
        <v>96815</v>
      </c>
      <c r="J14" s="14">
        <v>69373</v>
      </c>
      <c r="K14" s="14">
        <v>78502</v>
      </c>
      <c r="L14" s="14">
        <v>37157</v>
      </c>
      <c r="M14" s="14">
        <v>23813</v>
      </c>
      <c r="N14" s="12">
        <f t="shared" si="2"/>
        <v>896918</v>
      </c>
    </row>
    <row r="15" spans="1:14" ht="18.75" customHeight="1">
      <c r="A15" s="15" t="s">
        <v>12</v>
      </c>
      <c r="B15" s="14">
        <v>16161</v>
      </c>
      <c r="C15" s="14">
        <v>13101</v>
      </c>
      <c r="D15" s="14">
        <v>9806</v>
      </c>
      <c r="E15" s="14">
        <v>3300</v>
      </c>
      <c r="F15" s="14">
        <v>10344</v>
      </c>
      <c r="G15" s="14">
        <v>16954</v>
      </c>
      <c r="H15" s="14">
        <v>14542</v>
      </c>
      <c r="I15" s="14">
        <v>11867</v>
      </c>
      <c r="J15" s="14">
        <v>9980</v>
      </c>
      <c r="K15" s="14">
        <v>11081</v>
      </c>
      <c r="L15" s="14">
        <v>4327</v>
      </c>
      <c r="M15" s="14">
        <v>2545</v>
      </c>
      <c r="N15" s="12">
        <f t="shared" si="2"/>
        <v>124008</v>
      </c>
    </row>
    <row r="16" spans="1:14" ht="18.75" customHeight="1">
      <c r="A16" s="16" t="s">
        <v>33</v>
      </c>
      <c r="B16" s="14">
        <f>B17+B18+B19</f>
        <v>3460</v>
      </c>
      <c r="C16" s="14">
        <f>C17+C18+C19</f>
        <v>2846</v>
      </c>
      <c r="D16" s="14">
        <f>D17+D18+D19</f>
        <v>2078</v>
      </c>
      <c r="E16" s="14">
        <f>E17+E18+E19</f>
        <v>681</v>
      </c>
      <c r="F16" s="14">
        <f aca="true" t="shared" si="5" ref="F16:M16">F17+F18+F19</f>
        <v>2129</v>
      </c>
      <c r="G16" s="14">
        <f t="shared" si="5"/>
        <v>3984</v>
      </c>
      <c r="H16" s="14">
        <f t="shared" si="5"/>
        <v>3590</v>
      </c>
      <c r="I16" s="14">
        <f t="shared" si="5"/>
        <v>2768</v>
      </c>
      <c r="J16" s="14">
        <f t="shared" si="5"/>
        <v>2172</v>
      </c>
      <c r="K16" s="14">
        <f t="shared" si="5"/>
        <v>2626</v>
      </c>
      <c r="L16" s="14">
        <f t="shared" si="5"/>
        <v>973</v>
      </c>
      <c r="M16" s="14">
        <f t="shared" si="5"/>
        <v>499</v>
      </c>
      <c r="N16" s="12">
        <f t="shared" si="2"/>
        <v>27806</v>
      </c>
    </row>
    <row r="17" spans="1:14" ht="18.75" customHeight="1">
      <c r="A17" s="15" t="s">
        <v>30</v>
      </c>
      <c r="B17" s="14">
        <v>3010</v>
      </c>
      <c r="C17" s="14">
        <v>2424</v>
      </c>
      <c r="D17" s="14">
        <v>1714</v>
      </c>
      <c r="E17" s="14">
        <v>576</v>
      </c>
      <c r="F17" s="14">
        <v>1850</v>
      </c>
      <c r="G17" s="14">
        <v>3415</v>
      </c>
      <c r="H17" s="14">
        <v>3103</v>
      </c>
      <c r="I17" s="14">
        <v>2358</v>
      </c>
      <c r="J17" s="14">
        <v>1919</v>
      </c>
      <c r="K17" s="14">
        <v>2308</v>
      </c>
      <c r="L17" s="14">
        <v>854</v>
      </c>
      <c r="M17" s="14">
        <v>431</v>
      </c>
      <c r="N17" s="12">
        <f t="shared" si="2"/>
        <v>23962</v>
      </c>
    </row>
    <row r="18" spans="1:14" ht="18.75" customHeight="1">
      <c r="A18" s="15" t="s">
        <v>31</v>
      </c>
      <c r="B18" s="14">
        <v>178</v>
      </c>
      <c r="C18" s="14">
        <v>196</v>
      </c>
      <c r="D18" s="14">
        <v>161</v>
      </c>
      <c r="E18" s="14">
        <v>37</v>
      </c>
      <c r="F18" s="14">
        <v>81</v>
      </c>
      <c r="G18" s="14">
        <v>229</v>
      </c>
      <c r="H18" s="14">
        <v>186</v>
      </c>
      <c r="I18" s="14">
        <v>188</v>
      </c>
      <c r="J18" s="14">
        <v>112</v>
      </c>
      <c r="K18" s="14">
        <v>165</v>
      </c>
      <c r="L18" s="14">
        <v>68</v>
      </c>
      <c r="M18" s="14">
        <v>26</v>
      </c>
      <c r="N18" s="12">
        <f t="shared" si="2"/>
        <v>1627</v>
      </c>
    </row>
    <row r="19" spans="1:14" ht="18.75" customHeight="1">
      <c r="A19" s="15" t="s">
        <v>32</v>
      </c>
      <c r="B19" s="14">
        <v>272</v>
      </c>
      <c r="C19" s="14">
        <v>226</v>
      </c>
      <c r="D19" s="14">
        <v>203</v>
      </c>
      <c r="E19" s="14">
        <v>68</v>
      </c>
      <c r="F19" s="14">
        <v>198</v>
      </c>
      <c r="G19" s="14">
        <v>340</v>
      </c>
      <c r="H19" s="14">
        <v>301</v>
      </c>
      <c r="I19" s="14">
        <v>222</v>
      </c>
      <c r="J19" s="14">
        <v>141</v>
      </c>
      <c r="K19" s="14">
        <v>153</v>
      </c>
      <c r="L19" s="14">
        <v>51</v>
      </c>
      <c r="M19" s="14">
        <v>42</v>
      </c>
      <c r="N19" s="12">
        <f t="shared" si="2"/>
        <v>2217</v>
      </c>
    </row>
    <row r="20" spans="1:14" ht="18.75" customHeight="1">
      <c r="A20" s="17" t="s">
        <v>13</v>
      </c>
      <c r="B20" s="18">
        <f>B21+B22+B23</f>
        <v>164585</v>
      </c>
      <c r="C20" s="18">
        <f>C21+C22+C23</f>
        <v>109567</v>
      </c>
      <c r="D20" s="18">
        <f>D21+D22+D23</f>
        <v>91617</v>
      </c>
      <c r="E20" s="18">
        <f>E21+E22+E23</f>
        <v>23154</v>
      </c>
      <c r="F20" s="18">
        <f aca="true" t="shared" si="6" ref="F20:M20">F21+F22+F23</f>
        <v>79184</v>
      </c>
      <c r="G20" s="18">
        <f t="shared" si="6"/>
        <v>132843</v>
      </c>
      <c r="H20" s="18">
        <f t="shared" si="6"/>
        <v>146607</v>
      </c>
      <c r="I20" s="18">
        <f t="shared" si="6"/>
        <v>137304</v>
      </c>
      <c r="J20" s="18">
        <f t="shared" si="6"/>
        <v>91259</v>
      </c>
      <c r="K20" s="18">
        <f t="shared" si="6"/>
        <v>140240</v>
      </c>
      <c r="L20" s="18">
        <f t="shared" si="6"/>
        <v>55460</v>
      </c>
      <c r="M20" s="18">
        <f t="shared" si="6"/>
        <v>30210</v>
      </c>
      <c r="N20" s="12">
        <f aca="true" t="shared" si="7" ref="N20:N26">SUM(B20:M20)</f>
        <v>1202030</v>
      </c>
    </row>
    <row r="21" spans="1:14" ht="18.75" customHeight="1">
      <c r="A21" s="13" t="s">
        <v>14</v>
      </c>
      <c r="B21" s="14">
        <v>88333</v>
      </c>
      <c r="C21" s="14">
        <v>62800</v>
      </c>
      <c r="D21" s="14">
        <v>51276</v>
      </c>
      <c r="E21" s="14">
        <v>13154</v>
      </c>
      <c r="F21" s="14">
        <v>44359</v>
      </c>
      <c r="G21" s="14">
        <v>77175</v>
      </c>
      <c r="H21" s="14">
        <v>85772</v>
      </c>
      <c r="I21" s="14">
        <v>77667</v>
      </c>
      <c r="J21" s="14">
        <v>50958</v>
      </c>
      <c r="K21" s="14">
        <v>76418</v>
      </c>
      <c r="L21" s="14">
        <v>30486</v>
      </c>
      <c r="M21" s="14">
        <v>16142</v>
      </c>
      <c r="N21" s="12">
        <f t="shared" si="7"/>
        <v>674540</v>
      </c>
    </row>
    <row r="22" spans="1:14" ht="18.75" customHeight="1">
      <c r="A22" s="13" t="s">
        <v>15</v>
      </c>
      <c r="B22" s="14">
        <v>67357</v>
      </c>
      <c r="C22" s="14">
        <v>40640</v>
      </c>
      <c r="D22" s="14">
        <v>35958</v>
      </c>
      <c r="E22" s="14">
        <v>8646</v>
      </c>
      <c r="F22" s="14">
        <v>29930</v>
      </c>
      <c r="G22" s="14">
        <v>47953</v>
      </c>
      <c r="H22" s="14">
        <v>53544</v>
      </c>
      <c r="I22" s="14">
        <v>53296</v>
      </c>
      <c r="J22" s="14">
        <v>35644</v>
      </c>
      <c r="K22" s="14">
        <v>57294</v>
      </c>
      <c r="L22" s="14">
        <v>22596</v>
      </c>
      <c r="M22" s="14">
        <v>12901</v>
      </c>
      <c r="N22" s="12">
        <f t="shared" si="7"/>
        <v>465759</v>
      </c>
    </row>
    <row r="23" spans="1:14" ht="18.75" customHeight="1">
      <c r="A23" s="13" t="s">
        <v>16</v>
      </c>
      <c r="B23" s="14">
        <v>8895</v>
      </c>
      <c r="C23" s="14">
        <v>6127</v>
      </c>
      <c r="D23" s="14">
        <v>4383</v>
      </c>
      <c r="E23" s="14">
        <v>1354</v>
      </c>
      <c r="F23" s="14">
        <v>4895</v>
      </c>
      <c r="G23" s="14">
        <v>7715</v>
      </c>
      <c r="H23" s="14">
        <v>7291</v>
      </c>
      <c r="I23" s="14">
        <v>6341</v>
      </c>
      <c r="J23" s="14">
        <v>4657</v>
      </c>
      <c r="K23" s="14">
        <v>6528</v>
      </c>
      <c r="L23" s="14">
        <v>2378</v>
      </c>
      <c r="M23" s="14">
        <v>1167</v>
      </c>
      <c r="N23" s="12">
        <f t="shared" si="7"/>
        <v>61731</v>
      </c>
    </row>
    <row r="24" spans="1:14" ht="18.75" customHeight="1">
      <c r="A24" s="17" t="s">
        <v>17</v>
      </c>
      <c r="B24" s="14">
        <f>B25+B26</f>
        <v>58193</v>
      </c>
      <c r="C24" s="14">
        <f>C25+C26</f>
        <v>49706</v>
      </c>
      <c r="D24" s="14">
        <f>D25+D26</f>
        <v>45171</v>
      </c>
      <c r="E24" s="14">
        <f>E25+E26</f>
        <v>13558</v>
      </c>
      <c r="F24" s="14">
        <f aca="true" t="shared" si="8" ref="F24:M24">F25+F26</f>
        <v>44011</v>
      </c>
      <c r="G24" s="14">
        <f t="shared" si="8"/>
        <v>70819</v>
      </c>
      <c r="H24" s="14">
        <f t="shared" si="8"/>
        <v>63433</v>
      </c>
      <c r="I24" s="14">
        <f t="shared" si="8"/>
        <v>43644</v>
      </c>
      <c r="J24" s="14">
        <f t="shared" si="8"/>
        <v>37204</v>
      </c>
      <c r="K24" s="14">
        <f t="shared" si="8"/>
        <v>35771</v>
      </c>
      <c r="L24" s="14">
        <f t="shared" si="8"/>
        <v>12202</v>
      </c>
      <c r="M24" s="14">
        <f t="shared" si="8"/>
        <v>5789</v>
      </c>
      <c r="N24" s="12">
        <f t="shared" si="7"/>
        <v>479501</v>
      </c>
    </row>
    <row r="25" spans="1:14" ht="18.75" customHeight="1">
      <c r="A25" s="13" t="s">
        <v>18</v>
      </c>
      <c r="B25" s="14">
        <v>37244</v>
      </c>
      <c r="C25" s="14">
        <v>31812</v>
      </c>
      <c r="D25" s="14">
        <v>28909</v>
      </c>
      <c r="E25" s="14">
        <v>8677</v>
      </c>
      <c r="F25" s="14">
        <v>28167</v>
      </c>
      <c r="G25" s="14">
        <v>45324</v>
      </c>
      <c r="H25" s="14">
        <v>40597</v>
      </c>
      <c r="I25" s="14">
        <v>27932</v>
      </c>
      <c r="J25" s="14">
        <v>23811</v>
      </c>
      <c r="K25" s="14">
        <v>22893</v>
      </c>
      <c r="L25" s="14">
        <v>7809</v>
      </c>
      <c r="M25" s="14">
        <v>3705</v>
      </c>
      <c r="N25" s="12">
        <f t="shared" si="7"/>
        <v>306880</v>
      </c>
    </row>
    <row r="26" spans="1:14" ht="18.75" customHeight="1">
      <c r="A26" s="13" t="s">
        <v>19</v>
      </c>
      <c r="B26" s="14">
        <v>20949</v>
      </c>
      <c r="C26" s="14">
        <v>17894</v>
      </c>
      <c r="D26" s="14">
        <v>16262</v>
      </c>
      <c r="E26" s="14">
        <v>4881</v>
      </c>
      <c r="F26" s="14">
        <v>15844</v>
      </c>
      <c r="G26" s="14">
        <v>25495</v>
      </c>
      <c r="H26" s="14">
        <v>22836</v>
      </c>
      <c r="I26" s="14">
        <v>15712</v>
      </c>
      <c r="J26" s="14">
        <v>13393</v>
      </c>
      <c r="K26" s="14">
        <v>12878</v>
      </c>
      <c r="L26" s="14">
        <v>4393</v>
      </c>
      <c r="M26" s="14">
        <v>2084</v>
      </c>
      <c r="N26" s="12">
        <f t="shared" si="7"/>
        <v>172621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869463.45</v>
      </c>
      <c r="C37" s="29">
        <f>ROUND(+C7*C35,2)</f>
        <v>641694.77</v>
      </c>
      <c r="D37" s="29">
        <f>ROUND(+D7*D35,2)</f>
        <v>571714.62</v>
      </c>
      <c r="E37" s="29">
        <f>ROUND(+E7*E35,2)</f>
        <v>182752.31</v>
      </c>
      <c r="F37" s="29">
        <f aca="true" t="shared" si="11" ref="F37:M37">ROUND(+F7*F35,2)</f>
        <v>536310.14</v>
      </c>
      <c r="G37" s="29">
        <f t="shared" si="11"/>
        <v>718839.08</v>
      </c>
      <c r="H37" s="29">
        <f t="shared" si="11"/>
        <v>815704.66</v>
      </c>
      <c r="I37" s="29">
        <f t="shared" si="11"/>
        <v>692760.3</v>
      </c>
      <c r="J37" s="29">
        <f t="shared" si="11"/>
        <v>572678.75</v>
      </c>
      <c r="K37" s="29">
        <f t="shared" si="11"/>
        <v>661954.8</v>
      </c>
      <c r="L37" s="29">
        <f t="shared" si="11"/>
        <v>345257.52</v>
      </c>
      <c r="M37" s="29">
        <f t="shared" si="11"/>
        <v>198780.88</v>
      </c>
      <c r="N37" s="29">
        <f>SUM(B37:M37)</f>
        <v>6807911.28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-97395</v>
      </c>
      <c r="C39" s="30">
        <f>+C40+C43+C50</f>
        <v>-96861</v>
      </c>
      <c r="D39" s="30">
        <f>+D40+D43+D50</f>
        <v>-56928</v>
      </c>
      <c r="E39" s="30">
        <f>+E40+E43+E50</f>
        <v>-17751</v>
      </c>
      <c r="F39" s="30">
        <f aca="true" t="shared" si="12" ref="F39:M39">+F40+F43+F50</f>
        <v>-46638</v>
      </c>
      <c r="G39" s="30">
        <f t="shared" si="12"/>
        <v>-89718</v>
      </c>
      <c r="H39" s="30">
        <f t="shared" si="12"/>
        <v>-117111</v>
      </c>
      <c r="I39" s="30">
        <f t="shared" si="12"/>
        <v>-56976</v>
      </c>
      <c r="J39" s="30">
        <f t="shared" si="12"/>
        <v>-72165</v>
      </c>
      <c r="K39" s="30">
        <f t="shared" si="12"/>
        <v>-56511</v>
      </c>
      <c r="L39" s="30">
        <f t="shared" si="12"/>
        <v>-42489</v>
      </c>
      <c r="M39" s="30">
        <f t="shared" si="12"/>
        <v>-25599</v>
      </c>
      <c r="N39" s="30">
        <f>+N40+N43+N50</f>
        <v>-776142</v>
      </c>
      <c r="P39" s="42"/>
    </row>
    <row r="40" spans="1:16" ht="18.75" customHeight="1">
      <c r="A40" s="17" t="s">
        <v>70</v>
      </c>
      <c r="B40" s="31">
        <f>B41+B42</f>
        <v>-97395</v>
      </c>
      <c r="C40" s="31">
        <f>C41+C42</f>
        <v>-96861</v>
      </c>
      <c r="D40" s="31">
        <f>D41+D42</f>
        <v>-56928</v>
      </c>
      <c r="E40" s="31">
        <f>E41+E42</f>
        <v>-17751</v>
      </c>
      <c r="F40" s="31">
        <f aca="true" t="shared" si="13" ref="F40:M40">F41+F42</f>
        <v>-46638</v>
      </c>
      <c r="G40" s="31">
        <f t="shared" si="13"/>
        <v>-89718</v>
      </c>
      <c r="H40" s="31">
        <f t="shared" si="13"/>
        <v>-117111</v>
      </c>
      <c r="I40" s="31">
        <f t="shared" si="13"/>
        <v>-56976</v>
      </c>
      <c r="J40" s="31">
        <f t="shared" si="13"/>
        <v>-72165</v>
      </c>
      <c r="K40" s="31">
        <f t="shared" si="13"/>
        <v>-56511</v>
      </c>
      <c r="L40" s="31">
        <f t="shared" si="13"/>
        <v>-42489</v>
      </c>
      <c r="M40" s="31">
        <f t="shared" si="13"/>
        <v>-25599</v>
      </c>
      <c r="N40" s="30">
        <f aca="true" t="shared" si="14" ref="N40:N50">SUM(B40:M40)</f>
        <v>-776142</v>
      </c>
      <c r="P40" s="42"/>
    </row>
    <row r="41" spans="1:16" ht="18.75" customHeight="1">
      <c r="A41" s="13" t="s">
        <v>67</v>
      </c>
      <c r="B41" s="20">
        <f>ROUND(-B9*$D$3,2)</f>
        <v>-97395</v>
      </c>
      <c r="C41" s="20">
        <f>ROUND(-C9*$D$3,2)</f>
        <v>-96861</v>
      </c>
      <c r="D41" s="20">
        <f>ROUND(-D9*$D$3,2)</f>
        <v>-56928</v>
      </c>
      <c r="E41" s="20">
        <f>ROUND(-E9*$D$3,2)</f>
        <v>-17751</v>
      </c>
      <c r="F41" s="20">
        <f aca="true" t="shared" si="15" ref="F41:M41">ROUND(-F9*$D$3,2)</f>
        <v>-46638</v>
      </c>
      <c r="G41" s="20">
        <f t="shared" si="15"/>
        <v>-89718</v>
      </c>
      <c r="H41" s="20">
        <f t="shared" si="15"/>
        <v>-117111</v>
      </c>
      <c r="I41" s="20">
        <f t="shared" si="15"/>
        <v>-56976</v>
      </c>
      <c r="J41" s="20">
        <f t="shared" si="15"/>
        <v>-72165</v>
      </c>
      <c r="K41" s="20">
        <f t="shared" si="15"/>
        <v>-56511</v>
      </c>
      <c r="L41" s="20">
        <f t="shared" si="15"/>
        <v>-42489</v>
      </c>
      <c r="M41" s="20">
        <f t="shared" si="15"/>
        <v>-25599</v>
      </c>
      <c r="N41" s="56">
        <f t="shared" si="14"/>
        <v>-776142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772068.45</v>
      </c>
      <c r="C52" s="34">
        <f aca="true" t="shared" si="18" ref="C52:M52">+C37+C39</f>
        <v>544833.77</v>
      </c>
      <c r="D52" s="34">
        <f t="shared" si="18"/>
        <v>514786.62</v>
      </c>
      <c r="E52" s="34">
        <f t="shared" si="18"/>
        <v>165001.31</v>
      </c>
      <c r="F52" s="34">
        <f t="shared" si="18"/>
        <v>489672.14</v>
      </c>
      <c r="G52" s="34">
        <f t="shared" si="18"/>
        <v>629121.08</v>
      </c>
      <c r="H52" s="34">
        <f t="shared" si="18"/>
        <v>698593.66</v>
      </c>
      <c r="I52" s="34">
        <f t="shared" si="18"/>
        <v>635784.3</v>
      </c>
      <c r="J52" s="34">
        <f t="shared" si="18"/>
        <v>500513.75</v>
      </c>
      <c r="K52" s="34">
        <f t="shared" si="18"/>
        <v>605443.8</v>
      </c>
      <c r="L52" s="34">
        <f t="shared" si="18"/>
        <v>302768.52</v>
      </c>
      <c r="M52" s="34">
        <f t="shared" si="18"/>
        <v>173181.88</v>
      </c>
      <c r="N52" s="34">
        <f>SUM(B52:M52)</f>
        <v>6031769.28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6031769.27</v>
      </c>
      <c r="P55" s="42"/>
    </row>
    <row r="56" spans="1:14" ht="18.75" customHeight="1">
      <c r="A56" s="17" t="s">
        <v>80</v>
      </c>
      <c r="B56" s="44">
        <v>132714.5</v>
      </c>
      <c r="C56" s="44">
        <v>128966.92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261681.41999999998</v>
      </c>
    </row>
    <row r="57" spans="1:14" ht="18.75" customHeight="1">
      <c r="A57" s="17" t="s">
        <v>81</v>
      </c>
      <c r="B57" s="44">
        <v>385016.77</v>
      </c>
      <c r="C57" s="44">
        <v>253898.16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638914.93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514786.62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514786.62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165001.31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165001.31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489672.14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489672.14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193597.8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193597.8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321015.78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321015.78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123175.74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123175.74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282537.27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282537.27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318712.52</v>
      </c>
      <c r="K65" s="43">
        <v>0</v>
      </c>
      <c r="L65" s="43">
        <v>0</v>
      </c>
      <c r="M65" s="43">
        <v>0</v>
      </c>
      <c r="N65" s="34">
        <f t="shared" si="19"/>
        <v>318712.52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289024.86</v>
      </c>
      <c r="L66" s="43">
        <v>0</v>
      </c>
      <c r="M66" s="43">
        <v>0</v>
      </c>
      <c r="N66" s="31">
        <f t="shared" si="19"/>
        <v>289024.86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160267.07</v>
      </c>
      <c r="M67" s="43">
        <v>0</v>
      </c>
      <c r="N67" s="34">
        <f t="shared" si="19"/>
        <v>160267.07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173181.88</v>
      </c>
      <c r="N68" s="31">
        <f t="shared" si="19"/>
        <v>173181.88</v>
      </c>
    </row>
    <row r="69" spans="1:14" ht="18.75" customHeight="1">
      <c r="A69" s="40" t="s">
        <v>92</v>
      </c>
      <c r="B69" s="38">
        <v>254337.17</v>
      </c>
      <c r="C69" s="38">
        <v>161968.69</v>
      </c>
      <c r="D69" s="43">
        <v>0</v>
      </c>
      <c r="E69" s="38">
        <v>0</v>
      </c>
      <c r="F69" s="38">
        <v>0</v>
      </c>
      <c r="G69" s="38">
        <v>435523.28</v>
      </c>
      <c r="H69" s="38">
        <v>254402.14</v>
      </c>
      <c r="I69" s="38">
        <v>353247.03</v>
      </c>
      <c r="J69" s="38">
        <v>181801.23</v>
      </c>
      <c r="K69" s="38">
        <v>316418.94</v>
      </c>
      <c r="L69" s="38">
        <v>142501.45</v>
      </c>
      <c r="M69" s="43">
        <v>0</v>
      </c>
      <c r="N69" s="38">
        <f>SUM(B69:M69)</f>
        <v>2100199.93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1.953429040743166</v>
      </c>
      <c r="C73" s="54">
        <v>1.936152380562157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1.6939999902286735</v>
      </c>
      <c r="C74" s="54">
        <v>1.5945999936593598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1.5792000066293215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1.956600002141259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1.817599986443665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1.448299992142372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1.7029053546547068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1.6205999982937629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1.6419000014220502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1.849200006458071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1.7679000080121787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2.0998000291928185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2.088999957963765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2014-08-07T21:16:34Z</dcterms:modified>
  <cp:category/>
  <cp:version/>
  <cp:contentType/>
  <cp:contentStatus/>
</cp:coreProperties>
</file>