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<sst xmlns="http://schemas.openxmlformats.org/spreadsheetml/2006/main" count="100" uniqueCount="98">
  <si>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</si>
  <si>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</si>
  <si>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</si>
  <si>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</si>
  <si>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</si>
  <si>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</si>
  <si>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</si>
  <si>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</si>
  <si>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</si>
  <si>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</si>
  <si>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</si>
  <si>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</si>
  <si>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</si>
  <si>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</si>
  <si>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</si>
  <si>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</si>
  <si>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</si>
  <si>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</si>
  <si>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</si>
  <si>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</si>
  <si>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</si>
  <si>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</si>
  <si>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</si>
  <si>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</si>
  <si>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</si>
  <si>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</si>
  <si>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</si>
  <si>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</si>
  <si>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</si>
  <si>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</si>
  <si>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</si>
  <si>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</si>
  <si>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</si>
  <si>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</si>
  <si>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</si>
  <si>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</si>
  <si>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</si>
  <si>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</si>
  <si>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</si>
  <si>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</si>
  <si>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</si>
  <si>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</si>
  <si>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</si>
  <si>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</si>
  <si>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</si>
  <si>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</si>
  <si>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</si>
  <si>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</si>
  <si>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</si>
  <si>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</si>
  <si>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</si>
  <si>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</si>
  <si>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</si>
  <si>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</si>
  <si>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</si>
  <si>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</si>
  <si>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</si>
  <si>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</si>
  <si>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</si>
  <si>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</si>
  <si>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</si>
  <si>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</si>
  <si>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</si>
  <si>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</si>
  <si>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</si>
  <si>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</si>
  <si>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</si>
  <si>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</si>
  <si>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</si>
  <si>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</si>
  <si>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</si>
  <si>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</si>
  <si>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</si>
  <si>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</si>
  <si>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</si>
  <si>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</si>
  <si>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</si>
  <si>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</si>
  <si>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</si>
  <si>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</si>
  <si>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</si>
  <si>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</si>
  <si>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</si>
  <si>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</si>
  <si>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</si>
  <si>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</si>
  <si>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</si>
  <si>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</si>
  <si>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</si>
  <si>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</si>
  <si>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</si>
  <si>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</si>
  <si>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</si>
  <si>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</si>
  <si>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</si>
  <si>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</si>
  <si>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</si>
  <si>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30/07/14 - VENCIMENTO 06/08/14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</si>
</sst>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496748</v>
      </c>
      <c r="C7" s="10">
        <f>C8+C20+C24</f>
        <v>377883</v>
      </c>
      <c r="D7" s="10">
        <f>D8+D20+D24</f>
        <v>356738</v>
      </c>
      <c r="E7" s="10">
        <f>E8+E20+E24</f>
        <v>91108</v>
      </c>
      <c r="F7" s="10">
        <f aca="true" t="shared" si="0" ref="F7:M7">F8+F20+F24</f>
        <v>297339</v>
      </c>
      <c r="G7" s="10">
        <f t="shared" si="0"/>
        <v>489044</v>
      </c>
      <c r="H7" s="10">
        <f t="shared" si="0"/>
        <v>480928</v>
      </c>
      <c r="I7" s="10">
        <f t="shared" si="0"/>
        <v>415784</v>
      </c>
      <c r="J7" s="10">
        <f t="shared" si="0"/>
        <v>303254</v>
      </c>
      <c r="K7" s="10">
        <f t="shared" si="0"/>
        <v>372961</v>
      </c>
      <c r="L7" s="10">
        <f t="shared" si="0"/>
        <v>161714</v>
      </c>
      <c r="M7" s="10">
        <f t="shared" si="0"/>
        <v>96045</v>
      </c>
      <c r="N7" s="10">
        <f>+N8+N20+N24</f>
        <v>3939546</v>
      </c>
      <c r="P7" s="41"/>
    </row>
    <row r="8" spans="1:14" ht="18.75" customHeight="1">
      <c r="A8" s="11" t="s">
        <v>34</v>
      </c>
      <c r="B8" s="12">
        <f>+B9+B12+B16</f>
        <v>273832</v>
      </c>
      <c r="C8" s="12">
        <f>+C9+C12+C16</f>
        <v>219213</v>
      </c>
      <c r="D8" s="12">
        <f>+D9+D12+D16</f>
        <v>221205</v>
      </c>
      <c r="E8" s="12">
        <f>+E9+E12+E16</f>
        <v>54805</v>
      </c>
      <c r="F8" s="12">
        <f aca="true" t="shared" si="1" ref="F8:M8">+F9+F12+F16</f>
        <v>171792</v>
      </c>
      <c r="G8" s="12">
        <f t="shared" si="1"/>
        <v>287492</v>
      </c>
      <c r="H8" s="12">
        <f t="shared" si="1"/>
        <v>270838</v>
      </c>
      <c r="I8" s="12">
        <f t="shared" si="1"/>
        <v>235569</v>
      </c>
      <c r="J8" s="12">
        <f t="shared" si="1"/>
        <v>175956</v>
      </c>
      <c r="K8" s="12">
        <f t="shared" si="1"/>
        <v>197005</v>
      </c>
      <c r="L8" s="12">
        <f t="shared" si="1"/>
        <v>94827</v>
      </c>
      <c r="M8" s="12">
        <f t="shared" si="1"/>
        <v>59943</v>
      </c>
      <c r="N8" s="12">
        <f>SUM(B8:M8)</f>
        <v>2262477</v>
      </c>
    </row>
    <row r="9" spans="1:14" ht="18.75" customHeight="1">
      <c r="A9" s="13" t="s">
        <v>7</v>
      </c>
      <c r="B9" s="14">
        <v>30830</v>
      </c>
      <c r="C9" s="14">
        <v>30862</v>
      </c>
      <c r="D9" s="14">
        <v>17909</v>
      </c>
      <c r="E9" s="14">
        <v>5430</v>
      </c>
      <c r="F9" s="14">
        <v>14746</v>
      </c>
      <c r="G9" s="14">
        <v>28486</v>
      </c>
      <c r="H9" s="14">
        <v>37379</v>
      </c>
      <c r="I9" s="14">
        <v>17513</v>
      </c>
      <c r="J9" s="14">
        <v>22418</v>
      </c>
      <c r="K9" s="14">
        <v>17439</v>
      </c>
      <c r="L9" s="14">
        <v>13362</v>
      </c>
      <c r="M9" s="14">
        <v>8030</v>
      </c>
      <c r="N9" s="12">
        <f aca="true" t="shared" si="2" ref="N9:N19">SUM(B9:M9)</f>
        <v>244404</v>
      </c>
    </row>
    <row r="10" spans="1:14" ht="18.75" customHeight="1">
      <c r="A10" s="15" t="s">
        <v>8</v>
      </c>
      <c r="B10" s="14">
        <f>+B9-B11</f>
        <v>30830</v>
      </c>
      <c r="C10" s="14">
        <f>+C9-C11</f>
        <v>30862</v>
      </c>
      <c r="D10" s="14">
        <f>+D9-D11</f>
        <v>17909</v>
      </c>
      <c r="E10" s="14">
        <f>+E9-E11</f>
        <v>5430</v>
      </c>
      <c r="F10" s="14">
        <f aca="true" t="shared" si="3" ref="F10:M10">+F9-F11</f>
        <v>14746</v>
      </c>
      <c r="G10" s="14">
        <f t="shared" si="3"/>
        <v>28486</v>
      </c>
      <c r="H10" s="14">
        <f t="shared" si="3"/>
        <v>37379</v>
      </c>
      <c r="I10" s="14">
        <f t="shared" si="3"/>
        <v>17513</v>
      </c>
      <c r="J10" s="14">
        <f t="shared" si="3"/>
        <v>22418</v>
      </c>
      <c r="K10" s="14">
        <f t="shared" si="3"/>
        <v>17439</v>
      </c>
      <c r="L10" s="14">
        <f t="shared" si="3"/>
        <v>13362</v>
      </c>
      <c r="M10" s="14">
        <f t="shared" si="3"/>
        <v>8030</v>
      </c>
      <c r="N10" s="12">
        <f t="shared" si="2"/>
        <v>244404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239407</v>
      </c>
      <c r="C12" s="14">
        <f>C13+C14+C15</f>
        <v>185446</v>
      </c>
      <c r="D12" s="14">
        <f>D13+D14+D15</f>
        <v>201165</v>
      </c>
      <c r="E12" s="14">
        <f>E13+E14+E15</f>
        <v>48731</v>
      </c>
      <c r="F12" s="14">
        <f aca="true" t="shared" si="4" ref="F12:M12">F13+F14+F15</f>
        <v>154809</v>
      </c>
      <c r="G12" s="14">
        <f t="shared" si="4"/>
        <v>255078</v>
      </c>
      <c r="H12" s="14">
        <f t="shared" si="4"/>
        <v>229891</v>
      </c>
      <c r="I12" s="14">
        <f t="shared" si="4"/>
        <v>215344</v>
      </c>
      <c r="J12" s="14">
        <f t="shared" si="4"/>
        <v>151354</v>
      </c>
      <c r="K12" s="14">
        <f t="shared" si="4"/>
        <v>176825</v>
      </c>
      <c r="L12" s="14">
        <f t="shared" si="4"/>
        <v>80398</v>
      </c>
      <c r="M12" s="14">
        <f t="shared" si="4"/>
        <v>51346</v>
      </c>
      <c r="N12" s="12">
        <f t="shared" si="2"/>
        <v>1989794</v>
      </c>
    </row>
    <row r="13" spans="1:14" ht="18.75" customHeight="1">
      <c r="A13" s="15" t="s">
        <v>10</v>
      </c>
      <c r="B13" s="14">
        <v>116699</v>
      </c>
      <c r="C13" s="14">
        <v>92867</v>
      </c>
      <c r="D13" s="14">
        <v>97775</v>
      </c>
      <c r="E13" s="14">
        <v>23911</v>
      </c>
      <c r="F13" s="14">
        <v>75922</v>
      </c>
      <c r="G13" s="14">
        <v>127910</v>
      </c>
      <c r="H13" s="14">
        <v>118306</v>
      </c>
      <c r="I13" s="14">
        <v>109582</v>
      </c>
      <c r="J13" s="14">
        <v>74707</v>
      </c>
      <c r="K13" s="14">
        <v>88115</v>
      </c>
      <c r="L13" s="14">
        <v>39962</v>
      </c>
      <c r="M13" s="14">
        <v>24528</v>
      </c>
      <c r="N13" s="12">
        <f t="shared" si="2"/>
        <v>990284</v>
      </c>
    </row>
    <row r="14" spans="1:14" ht="18.75" customHeight="1">
      <c r="A14" s="15" t="s">
        <v>11</v>
      </c>
      <c r="B14" s="14">
        <v>105854</v>
      </c>
      <c r="C14" s="14">
        <v>79191</v>
      </c>
      <c r="D14" s="14">
        <v>92823</v>
      </c>
      <c r="E14" s="14">
        <v>21264</v>
      </c>
      <c r="F14" s="14">
        <v>68029</v>
      </c>
      <c r="G14" s="14">
        <v>109780</v>
      </c>
      <c r="H14" s="14">
        <v>96510</v>
      </c>
      <c r="I14" s="14">
        <v>93574</v>
      </c>
      <c r="J14" s="14">
        <v>66697</v>
      </c>
      <c r="K14" s="14">
        <v>76756</v>
      </c>
      <c r="L14" s="14">
        <v>36109</v>
      </c>
      <c r="M14" s="14">
        <v>24134</v>
      </c>
      <c r="N14" s="12">
        <f t="shared" si="2"/>
        <v>870721</v>
      </c>
    </row>
    <row r="15" spans="1:14" ht="18.75" customHeight="1">
      <c r="A15" s="15" t="s">
        <v>12</v>
      </c>
      <c r="B15" s="14">
        <v>16854</v>
      </c>
      <c r="C15" s="14">
        <v>13388</v>
      </c>
      <c r="D15" s="14">
        <v>10567</v>
      </c>
      <c r="E15" s="14">
        <v>3556</v>
      </c>
      <c r="F15" s="14">
        <v>10858</v>
      </c>
      <c r="G15" s="14">
        <v>17388</v>
      </c>
      <c r="H15" s="14">
        <v>15075</v>
      </c>
      <c r="I15" s="14">
        <v>12188</v>
      </c>
      <c r="J15" s="14">
        <v>9950</v>
      </c>
      <c r="K15" s="14">
        <v>11954</v>
      </c>
      <c r="L15" s="14">
        <v>4327</v>
      </c>
      <c r="M15" s="14">
        <v>2684</v>
      </c>
      <c r="N15" s="12">
        <f t="shared" si="2"/>
        <v>128789</v>
      </c>
    </row>
    <row r="16" spans="1:14" ht="18.75" customHeight="1">
      <c r="A16" s="16" t="s">
        <v>33</v>
      </c>
      <c r="B16" s="14">
        <f>B17+B18+B19</f>
        <v>3595</v>
      </c>
      <c r="C16" s="14">
        <f>C17+C18+C19</f>
        <v>2905</v>
      </c>
      <c r="D16" s="14">
        <f>D17+D18+D19</f>
        <v>2131</v>
      </c>
      <c r="E16" s="14">
        <f>E17+E18+E19</f>
        <v>644</v>
      </c>
      <c r="F16" s="14">
        <f aca="true" t="shared" si="5" ref="F16:M16">F17+F18+F19</f>
        <v>2237</v>
      </c>
      <c r="G16" s="14">
        <f t="shared" si="5"/>
        <v>3928</v>
      </c>
      <c r="H16" s="14">
        <f t="shared" si="5"/>
        <v>3568</v>
      </c>
      <c r="I16" s="14">
        <f t="shared" si="5"/>
        <v>2712</v>
      </c>
      <c r="J16" s="14">
        <f t="shared" si="5"/>
        <v>2184</v>
      </c>
      <c r="K16" s="14">
        <f t="shared" si="5"/>
        <v>2741</v>
      </c>
      <c r="L16" s="14">
        <f t="shared" si="5"/>
        <v>1067</v>
      </c>
      <c r="M16" s="14">
        <f t="shared" si="5"/>
        <v>567</v>
      </c>
      <c r="N16" s="12">
        <f t="shared" si="2"/>
        <v>28279</v>
      </c>
    </row>
    <row r="17" spans="1:14" ht="18.75" customHeight="1">
      <c r="A17" s="15" t="s">
        <v>30</v>
      </c>
      <c r="B17" s="14">
        <v>3016</v>
      </c>
      <c r="C17" s="14">
        <v>2447</v>
      </c>
      <c r="D17" s="14">
        <v>1727</v>
      </c>
      <c r="E17" s="14">
        <v>522</v>
      </c>
      <c r="F17" s="14">
        <v>1926</v>
      </c>
      <c r="G17" s="14">
        <v>3288</v>
      </c>
      <c r="H17" s="14">
        <v>3006</v>
      </c>
      <c r="I17" s="14">
        <v>2293</v>
      </c>
      <c r="J17" s="14">
        <v>1915</v>
      </c>
      <c r="K17" s="14">
        <v>2348</v>
      </c>
      <c r="L17" s="14">
        <v>920</v>
      </c>
      <c r="M17" s="14">
        <v>478</v>
      </c>
      <c r="N17" s="12">
        <f t="shared" si="2"/>
        <v>23886</v>
      </c>
    </row>
    <row r="18" spans="1:14" ht="18.75" customHeight="1">
      <c r="A18" s="15" t="s">
        <v>31</v>
      </c>
      <c r="B18" s="14">
        <v>195</v>
      </c>
      <c r="C18" s="14">
        <v>167</v>
      </c>
      <c r="D18" s="14">
        <v>170</v>
      </c>
      <c r="E18" s="14">
        <v>36</v>
      </c>
      <c r="F18" s="14">
        <v>108</v>
      </c>
      <c r="G18" s="14">
        <v>225</v>
      </c>
      <c r="H18" s="14">
        <v>219</v>
      </c>
      <c r="I18" s="14">
        <v>177</v>
      </c>
      <c r="J18" s="14">
        <v>98</v>
      </c>
      <c r="K18" s="14">
        <v>172</v>
      </c>
      <c r="L18" s="14">
        <v>75</v>
      </c>
      <c r="M18" s="14">
        <v>33</v>
      </c>
      <c r="N18" s="12">
        <f t="shared" si="2"/>
        <v>1675</v>
      </c>
    </row>
    <row r="19" spans="1:14" ht="18.75" customHeight="1">
      <c r="A19" s="15" t="s">
        <v>32</v>
      </c>
      <c r="B19" s="14">
        <v>384</v>
      </c>
      <c r="C19" s="14">
        <v>291</v>
      </c>
      <c r="D19" s="14">
        <v>234</v>
      </c>
      <c r="E19" s="14">
        <v>86</v>
      </c>
      <c r="F19" s="14">
        <v>203</v>
      </c>
      <c r="G19" s="14">
        <v>415</v>
      </c>
      <c r="H19" s="14">
        <v>343</v>
      </c>
      <c r="I19" s="14">
        <v>242</v>
      </c>
      <c r="J19" s="14">
        <v>171</v>
      </c>
      <c r="K19" s="14">
        <v>221</v>
      </c>
      <c r="L19" s="14">
        <v>72</v>
      </c>
      <c r="M19" s="14">
        <v>56</v>
      </c>
      <c r="N19" s="12">
        <f t="shared" si="2"/>
        <v>2718</v>
      </c>
    </row>
    <row r="20" spans="1:14" ht="18.75" customHeight="1">
      <c r="A20" s="17" t="s">
        <v>13</v>
      </c>
      <c r="B20" s="18">
        <f>B21+B22+B23</f>
        <v>163425</v>
      </c>
      <c r="C20" s="18">
        <f>C21+C22+C23</f>
        <v>107913</v>
      </c>
      <c r="D20" s="18">
        <f>D21+D22+D23</f>
        <v>89821</v>
      </c>
      <c r="E20" s="18">
        <f>E21+E22+E23</f>
        <v>22683</v>
      </c>
      <c r="F20" s="18">
        <f aca="true" t="shared" si="6" ref="F20:M20">F21+F22+F23</f>
        <v>79706</v>
      </c>
      <c r="G20" s="18">
        <f t="shared" si="6"/>
        <v>130007</v>
      </c>
      <c r="H20" s="18">
        <f t="shared" si="6"/>
        <v>145724</v>
      </c>
      <c r="I20" s="18">
        <f t="shared" si="6"/>
        <v>136081</v>
      </c>
      <c r="J20" s="18">
        <f t="shared" si="6"/>
        <v>89408</v>
      </c>
      <c r="K20" s="18">
        <f t="shared" si="6"/>
        <v>139563</v>
      </c>
      <c r="L20" s="18">
        <f t="shared" si="6"/>
        <v>54609</v>
      </c>
      <c r="M20" s="18">
        <f t="shared" si="6"/>
        <v>30140</v>
      </c>
      <c r="N20" s="12">
        <f aca="true" t="shared" si="7" ref="N20:N26">SUM(B20:M20)</f>
        <v>1189080</v>
      </c>
    </row>
    <row r="21" spans="1:14" ht="18.75" customHeight="1">
      <c r="A21" s="13" t="s">
        <v>14</v>
      </c>
      <c r="B21" s="14">
        <v>89266</v>
      </c>
      <c r="C21" s="14">
        <v>62989</v>
      </c>
      <c r="D21" s="14">
        <v>51778</v>
      </c>
      <c r="E21" s="14">
        <v>13183</v>
      </c>
      <c r="F21" s="14">
        <v>45558</v>
      </c>
      <c r="G21" s="14">
        <v>77626</v>
      </c>
      <c r="H21" s="14">
        <v>86673</v>
      </c>
      <c r="I21" s="14">
        <v>78087</v>
      </c>
      <c r="J21" s="14">
        <v>50808</v>
      </c>
      <c r="K21" s="14">
        <v>77017</v>
      </c>
      <c r="L21" s="14">
        <v>30424</v>
      </c>
      <c r="M21" s="14">
        <v>16327</v>
      </c>
      <c r="N21" s="12">
        <f t="shared" si="7"/>
        <v>679736</v>
      </c>
    </row>
    <row r="22" spans="1:14" ht="18.75" customHeight="1">
      <c r="A22" s="13" t="s">
        <v>15</v>
      </c>
      <c r="B22" s="14">
        <v>65008</v>
      </c>
      <c r="C22" s="14">
        <v>38671</v>
      </c>
      <c r="D22" s="14">
        <v>33432</v>
      </c>
      <c r="E22" s="14">
        <v>8076</v>
      </c>
      <c r="F22" s="14">
        <v>28884</v>
      </c>
      <c r="G22" s="14">
        <v>44676</v>
      </c>
      <c r="H22" s="14">
        <v>51472</v>
      </c>
      <c r="I22" s="14">
        <v>51328</v>
      </c>
      <c r="J22" s="14">
        <v>33938</v>
      </c>
      <c r="K22" s="14">
        <v>55734</v>
      </c>
      <c r="L22" s="14">
        <v>21814</v>
      </c>
      <c r="M22" s="14">
        <v>12600</v>
      </c>
      <c r="N22" s="12">
        <f t="shared" si="7"/>
        <v>445633</v>
      </c>
    </row>
    <row r="23" spans="1:14" ht="18.75" customHeight="1">
      <c r="A23" s="13" t="s">
        <v>16</v>
      </c>
      <c r="B23" s="14">
        <v>9151</v>
      </c>
      <c r="C23" s="14">
        <v>6253</v>
      </c>
      <c r="D23" s="14">
        <v>4611</v>
      </c>
      <c r="E23" s="14">
        <v>1424</v>
      </c>
      <c r="F23" s="14">
        <v>5264</v>
      </c>
      <c r="G23" s="14">
        <v>7705</v>
      </c>
      <c r="H23" s="14">
        <v>7579</v>
      </c>
      <c r="I23" s="14">
        <v>6666</v>
      </c>
      <c r="J23" s="14">
        <v>4662</v>
      </c>
      <c r="K23" s="14">
        <v>6812</v>
      </c>
      <c r="L23" s="14">
        <v>2371</v>
      </c>
      <c r="M23" s="14">
        <v>1213</v>
      </c>
      <c r="N23" s="12">
        <f t="shared" si="7"/>
        <v>63711</v>
      </c>
    </row>
    <row r="24" spans="1:14" ht="18.75" customHeight="1">
      <c r="A24" s="17" t="s">
        <v>17</v>
      </c>
      <c r="B24" s="14">
        <f>B25+B26</f>
        <v>59491</v>
      </c>
      <c r="C24" s="14">
        <f>C25+C26</f>
        <v>50757</v>
      </c>
      <c r="D24" s="14">
        <f>D25+D26</f>
        <v>45712</v>
      </c>
      <c r="E24" s="14">
        <f>E25+E26</f>
        <v>13620</v>
      </c>
      <c r="F24" s="14">
        <f aca="true" t="shared" si="8" ref="F24:M24">F25+F26</f>
        <v>45841</v>
      </c>
      <c r="G24" s="14">
        <f t="shared" si="8"/>
        <v>71545</v>
      </c>
      <c r="H24" s="14">
        <f t="shared" si="8"/>
        <v>64366</v>
      </c>
      <c r="I24" s="14">
        <f t="shared" si="8"/>
        <v>44134</v>
      </c>
      <c r="J24" s="14">
        <f t="shared" si="8"/>
        <v>37890</v>
      </c>
      <c r="K24" s="14">
        <f t="shared" si="8"/>
        <v>36393</v>
      </c>
      <c r="L24" s="14">
        <f t="shared" si="8"/>
        <v>12278</v>
      </c>
      <c r="M24" s="14">
        <f t="shared" si="8"/>
        <v>5962</v>
      </c>
      <c r="N24" s="12">
        <f t="shared" si="7"/>
        <v>487989</v>
      </c>
    </row>
    <row r="25" spans="1:14" ht="18.75" customHeight="1">
      <c r="A25" s="13" t="s">
        <v>18</v>
      </c>
      <c r="B25" s="14">
        <v>38074</v>
      </c>
      <c r="C25" s="14">
        <v>32484</v>
      </c>
      <c r="D25" s="14">
        <v>29256</v>
      </c>
      <c r="E25" s="14">
        <v>8717</v>
      </c>
      <c r="F25" s="14">
        <v>29338</v>
      </c>
      <c r="G25" s="14">
        <v>45789</v>
      </c>
      <c r="H25" s="14">
        <v>41194</v>
      </c>
      <c r="I25" s="14">
        <v>28246</v>
      </c>
      <c r="J25" s="14">
        <v>24250</v>
      </c>
      <c r="K25" s="14">
        <v>23292</v>
      </c>
      <c r="L25" s="14">
        <v>7858</v>
      </c>
      <c r="M25" s="14">
        <v>3816</v>
      </c>
      <c r="N25" s="12">
        <f t="shared" si="7"/>
        <v>312314</v>
      </c>
    </row>
    <row r="26" spans="1:14" ht="18.75" customHeight="1">
      <c r="A26" s="13" t="s">
        <v>19</v>
      </c>
      <c r="B26" s="14">
        <v>21417</v>
      </c>
      <c r="C26" s="14">
        <v>18273</v>
      </c>
      <c r="D26" s="14">
        <v>16456</v>
      </c>
      <c r="E26" s="14">
        <v>4903</v>
      </c>
      <c r="F26" s="14">
        <v>16503</v>
      </c>
      <c r="G26" s="14">
        <v>25756</v>
      </c>
      <c r="H26" s="14">
        <v>23172</v>
      </c>
      <c r="I26" s="14">
        <v>15888</v>
      </c>
      <c r="J26" s="14">
        <v>13640</v>
      </c>
      <c r="K26" s="14">
        <v>13101</v>
      </c>
      <c r="L26" s="14">
        <v>4420</v>
      </c>
      <c r="M26" s="14">
        <v>2146</v>
      </c>
      <c r="N26" s="12">
        <f t="shared" si="7"/>
        <v>175675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864738.92</v>
      </c>
      <c r="C37" s="29">
        <f>ROUND(+C7*C35,2)</f>
        <v>635599.21</v>
      </c>
      <c r="D37" s="29">
        <f>ROUND(+D7*D35,2)</f>
        <v>563360.65</v>
      </c>
      <c r="E37" s="29">
        <f>ROUND(+E7*E35,2)</f>
        <v>178261.91</v>
      </c>
      <c r="F37" s="29">
        <f aca="true" t="shared" si="11" ref="F37:M37">ROUND(+F7*F35,2)</f>
        <v>540443.37</v>
      </c>
      <c r="G37" s="29">
        <f t="shared" si="11"/>
        <v>708282.43</v>
      </c>
      <c r="H37" s="29">
        <f t="shared" si="11"/>
        <v>809401.82</v>
      </c>
      <c r="I37" s="29">
        <f t="shared" si="11"/>
        <v>682675.75</v>
      </c>
      <c r="J37" s="29">
        <f t="shared" si="11"/>
        <v>560777.3</v>
      </c>
      <c r="K37" s="29">
        <f t="shared" si="11"/>
        <v>659357.75</v>
      </c>
      <c r="L37" s="29">
        <f t="shared" si="11"/>
        <v>339567.06</v>
      </c>
      <c r="M37" s="29">
        <f t="shared" si="11"/>
        <v>200638.01</v>
      </c>
      <c r="N37" s="29">
        <f>SUM(B37:M37)</f>
        <v>6743104.18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-92490</v>
      </c>
      <c r="C39" s="30">
        <f>+C40+C43+C50</f>
        <v>-93462.2</v>
      </c>
      <c r="D39" s="30">
        <f>+D40+D43+D50</f>
        <v>-53727</v>
      </c>
      <c r="E39" s="30">
        <f>+E40+E43+E50</f>
        <v>-16290</v>
      </c>
      <c r="F39" s="30">
        <f aca="true" t="shared" si="12" ref="F39:M39">+F40+F43+F50</f>
        <v>-45586</v>
      </c>
      <c r="G39" s="30">
        <f t="shared" si="12"/>
        <v>-85458</v>
      </c>
      <c r="H39" s="30">
        <f t="shared" si="12"/>
        <v>-115035.2</v>
      </c>
      <c r="I39" s="30">
        <f t="shared" si="12"/>
        <v>-53893.74</v>
      </c>
      <c r="J39" s="30">
        <f t="shared" si="12"/>
        <v>-67254</v>
      </c>
      <c r="K39" s="30">
        <f t="shared" si="12"/>
        <v>-55693.74</v>
      </c>
      <c r="L39" s="30">
        <f t="shared" si="12"/>
        <v>-40423</v>
      </c>
      <c r="M39" s="30">
        <f t="shared" si="12"/>
        <v>-24696.6</v>
      </c>
      <c r="N39" s="30">
        <f>+N40+N43+N50</f>
        <v>-744009.48</v>
      </c>
      <c r="P39" s="42"/>
    </row>
    <row r="40" spans="1:16" ht="18.75" customHeight="1">
      <c r="A40" s="17" t="s">
        <v>70</v>
      </c>
      <c r="B40" s="31">
        <f>B41+B42</f>
        <v>-92490</v>
      </c>
      <c r="C40" s="31">
        <f>C41+C42</f>
        <v>-92586</v>
      </c>
      <c r="D40" s="31">
        <f>D41+D42</f>
        <v>-53727</v>
      </c>
      <c r="E40" s="31">
        <f>E41+E42</f>
        <v>-16290</v>
      </c>
      <c r="F40" s="31">
        <f aca="true" t="shared" si="13" ref="F40:M40">F41+F42</f>
        <v>-44238</v>
      </c>
      <c r="G40" s="31">
        <f t="shared" si="13"/>
        <v>-85458</v>
      </c>
      <c r="H40" s="31">
        <f t="shared" si="13"/>
        <v>-112137</v>
      </c>
      <c r="I40" s="31">
        <f t="shared" si="13"/>
        <v>-52539</v>
      </c>
      <c r="J40" s="31">
        <f t="shared" si="13"/>
        <v>-67254</v>
      </c>
      <c r="K40" s="31">
        <f t="shared" si="13"/>
        <v>-52317</v>
      </c>
      <c r="L40" s="31">
        <f t="shared" si="13"/>
        <v>-40086</v>
      </c>
      <c r="M40" s="31">
        <f t="shared" si="13"/>
        <v>-24090</v>
      </c>
      <c r="N40" s="30">
        <f aca="true" t="shared" si="14" ref="N40:N50">SUM(B40:M40)</f>
        <v>-733212</v>
      </c>
      <c r="P40" s="42"/>
    </row>
    <row r="41" spans="1:16" ht="18.75" customHeight="1">
      <c r="A41" s="13" t="s">
        <v>67</v>
      </c>
      <c r="B41" s="20">
        <f>ROUND(-B9*$D$3,2)</f>
        <v>-92490</v>
      </c>
      <c r="C41" s="20">
        <f>ROUND(-C9*$D$3,2)</f>
        <v>-92586</v>
      </c>
      <c r="D41" s="20">
        <f>ROUND(-D9*$D$3,2)</f>
        <v>-53727</v>
      </c>
      <c r="E41" s="20">
        <f>ROUND(-E9*$D$3,2)</f>
        <v>-16290</v>
      </c>
      <c r="F41" s="20">
        <f aca="true" t="shared" si="15" ref="F41:M41">ROUND(-F9*$D$3,2)</f>
        <v>-44238</v>
      </c>
      <c r="G41" s="20">
        <f t="shared" si="15"/>
        <v>-85458</v>
      </c>
      <c r="H41" s="20">
        <f t="shared" si="15"/>
        <v>-112137</v>
      </c>
      <c r="I41" s="20">
        <f t="shared" si="15"/>
        <v>-52539</v>
      </c>
      <c r="J41" s="20">
        <f t="shared" si="15"/>
        <v>-67254</v>
      </c>
      <c r="K41" s="20">
        <f t="shared" si="15"/>
        <v>-52317</v>
      </c>
      <c r="L41" s="20">
        <f t="shared" si="15"/>
        <v>-40086</v>
      </c>
      <c r="M41" s="20">
        <f t="shared" si="15"/>
        <v>-24090</v>
      </c>
      <c r="N41" s="56">
        <f t="shared" si="14"/>
        <v>-733212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-876.2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-1348</v>
      </c>
      <c r="G43" s="31">
        <f t="shared" si="17"/>
        <v>0</v>
      </c>
      <c r="H43" s="31">
        <f t="shared" si="17"/>
        <v>-2898.2</v>
      </c>
      <c r="I43" s="31">
        <f t="shared" si="17"/>
        <v>-1354.74</v>
      </c>
      <c r="J43" s="31">
        <f t="shared" si="17"/>
        <v>0</v>
      </c>
      <c r="K43" s="31">
        <f t="shared" si="17"/>
        <v>-3376.74</v>
      </c>
      <c r="L43" s="31">
        <f t="shared" si="17"/>
        <v>-337</v>
      </c>
      <c r="M43" s="31">
        <f t="shared" si="17"/>
        <v>-606.6</v>
      </c>
      <c r="N43" s="31">
        <f>SUM(N44:N48)</f>
        <v>-10797.48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4" ht="18.75" customHeight="1">
      <c r="A48" s="13" t="s">
        <v>76</v>
      </c>
      <c r="B48" s="27">
        <v>0</v>
      </c>
      <c r="C48" s="27">
        <v>-876.2</v>
      </c>
      <c r="D48" s="27">
        <v>0</v>
      </c>
      <c r="E48" s="27">
        <v>0</v>
      </c>
      <c r="F48" s="27">
        <v>-1348</v>
      </c>
      <c r="G48" s="27">
        <v>0</v>
      </c>
      <c r="H48" s="27">
        <v>-2898.2</v>
      </c>
      <c r="I48" s="27">
        <v>-1354.74</v>
      </c>
      <c r="J48" s="27">
        <v>0</v>
      </c>
      <c r="K48" s="27">
        <v>-3376.74</v>
      </c>
      <c r="L48" s="27">
        <v>-337</v>
      </c>
      <c r="M48" s="27">
        <v>-606.6</v>
      </c>
      <c r="N48" s="27">
        <f t="shared" si="14"/>
        <v>-10797.48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772248.92</v>
      </c>
      <c r="C52" s="34">
        <f aca="true" t="shared" si="18" ref="C52:M52">+C37+C39</f>
        <v>542137.01</v>
      </c>
      <c r="D52" s="34">
        <f t="shared" si="18"/>
        <v>509633.65</v>
      </c>
      <c r="E52" s="34">
        <f t="shared" si="18"/>
        <v>161971.91</v>
      </c>
      <c r="F52" s="34">
        <f t="shared" si="18"/>
        <v>494857.37</v>
      </c>
      <c r="G52" s="34">
        <f t="shared" si="18"/>
        <v>622824.43</v>
      </c>
      <c r="H52" s="34">
        <f t="shared" si="18"/>
        <v>694366.62</v>
      </c>
      <c r="I52" s="34">
        <f t="shared" si="18"/>
        <v>628782.01</v>
      </c>
      <c r="J52" s="34">
        <f t="shared" si="18"/>
        <v>493523.30000000005</v>
      </c>
      <c r="K52" s="34">
        <f t="shared" si="18"/>
        <v>603664.01</v>
      </c>
      <c r="L52" s="34">
        <f t="shared" si="18"/>
        <v>299144.06</v>
      </c>
      <c r="M52" s="34">
        <f t="shared" si="18"/>
        <v>175941.41</v>
      </c>
      <c r="N52" s="34">
        <f>SUM(B52:M52)</f>
        <v>5999094.699999999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5999094.71</v>
      </c>
      <c r="P55" s="42"/>
    </row>
    <row r="56" spans="1:14" ht="18.75" customHeight="1">
      <c r="A56" s="17" t="s">
        <v>80</v>
      </c>
      <c r="B56" s="44">
        <v>129619.17</v>
      </c>
      <c r="C56" s="44">
        <v>131118.64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260737.81</v>
      </c>
    </row>
    <row r="57" spans="1:14" ht="18.75" customHeight="1">
      <c r="A57" s="17" t="s">
        <v>81</v>
      </c>
      <c r="B57" s="44">
        <v>388292.59</v>
      </c>
      <c r="C57" s="44">
        <v>249049.67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637342.26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509633.65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509633.65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161971.91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161971.91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494857.37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494857.37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187301.14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187301.14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317864.7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317864.7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122099.79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122099.79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275534.99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275534.99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311722.07</v>
      </c>
      <c r="K65" s="43">
        <v>0</v>
      </c>
      <c r="L65" s="43">
        <v>0</v>
      </c>
      <c r="M65" s="43">
        <v>0</v>
      </c>
      <c r="N65" s="34">
        <f t="shared" si="19"/>
        <v>311722.07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287245.07</v>
      </c>
      <c r="L66" s="43">
        <v>0</v>
      </c>
      <c r="M66" s="43">
        <v>0</v>
      </c>
      <c r="N66" s="31">
        <f t="shared" si="19"/>
        <v>287245.07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156642.61</v>
      </c>
      <c r="M67" s="43">
        <v>0</v>
      </c>
      <c r="N67" s="34">
        <f t="shared" si="19"/>
        <v>156642.61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175941.41</v>
      </c>
      <c r="N68" s="31">
        <f t="shared" si="19"/>
        <v>175941.41</v>
      </c>
    </row>
    <row r="69" spans="1:14" ht="18.75" customHeight="1">
      <c r="A69" s="40" t="s">
        <v>92</v>
      </c>
      <c r="B69" s="38">
        <v>254337.17</v>
      </c>
      <c r="C69" s="38">
        <v>161968.69</v>
      </c>
      <c r="D69" s="43">
        <v>0</v>
      </c>
      <c r="E69" s="38">
        <v>0</v>
      </c>
      <c r="F69" s="38">
        <v>0</v>
      </c>
      <c r="G69" s="38">
        <v>435523.28</v>
      </c>
      <c r="H69" s="38">
        <v>254402.14</v>
      </c>
      <c r="I69" s="38">
        <v>353247.03</v>
      </c>
      <c r="J69" s="38">
        <v>181801.23</v>
      </c>
      <c r="K69" s="38">
        <v>316418.94</v>
      </c>
      <c r="L69" s="38">
        <v>142501.45</v>
      </c>
      <c r="M69" s="43">
        <v>0</v>
      </c>
      <c r="N69" s="38">
        <f>SUM(B69:M69)</f>
        <v>2100199.93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1.9594193334779482</v>
      </c>
      <c r="C73" s="54">
        <v>1.9275130536459488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1.6940000097761507</v>
      </c>
      <c r="C74" s="54">
        <v>1.5945999849287886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1.5792000011212712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1.9565999692672433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1.8176000121073927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1.4482999893670099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1.7029613111982635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1.620600039464992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1.6419000250129874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1.8492000105522106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1.7678999949056338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2.0998000173145184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2.089000052058931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2014-08-05T18:59:50Z</dcterms:modified>
  <cp:category/>
  <cp:version/>
  <cp:contentType/>
  <cp:contentStatus/>
</cp:coreProperties>
</file>