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<sst xmlns="http://schemas.openxmlformats.org/spreadsheetml/2006/main" count="100" uniqueCount="98">
  <si>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</si>
  <si>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</si>
  <si>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</si>
  <si>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</si>
  <si>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</si>
  <si>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</si>
  <si>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</si>
  <si>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</si>
  <si>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</si>
  <si>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</si>
  <si>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</si>
  <si>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</si>
  <si>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</si>
  <si>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</si>
  <si>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</si>
  <si>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</si>
  <si>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</si>
  <si>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</si>
  <si>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</si>
  <si>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</si>
  <si>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</si>
  <si>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</si>
  <si>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</si>
  <si>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</si>
  <si>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</si>
  <si>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</si>
  <si>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</si>
  <si>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</si>
  <si>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</si>
  <si>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</si>
  <si>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</si>
  <si>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</si>
  <si>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</si>
  <si>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</si>
  <si>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</si>
  <si>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</si>
  <si>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</si>
  <si>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</si>
  <si>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</si>
  <si>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</si>
  <si>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</si>
  <si>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</si>
  <si>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</si>
  <si>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</si>
  <si>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</si>
  <si>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</si>
  <si>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</si>
  <si>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</si>
  <si>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</si>
  <si>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</si>
  <si>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</si>
  <si>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</si>
  <si>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</si>
  <si>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</si>
  <si>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</si>
  <si>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</si>
  <si>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</si>
  <si>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</si>
  <si>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</si>
  <si>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</si>
  <si>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</si>
  <si>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</si>
  <si>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</si>
  <si>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</si>
  <si>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</si>
  <si>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</si>
  <si>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</si>
  <si>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</si>
  <si>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</si>
  <si>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</si>
  <si>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</si>
  <si>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</si>
  <si>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</si>
  <si>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</si>
  <si>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</si>
  <si>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</si>
  <si>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</si>
  <si>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</si>
  <si>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</si>
  <si>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</si>
  <si>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</si>
  <si>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</si>
  <si>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</si>
  <si>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</si>
  <si>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</si>
  <si>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</si>
  <si>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</si>
  <si>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</si>
  <si>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</si>
  <si>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</si>
  <si>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</si>
  <si>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</si>
  <si>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</si>
  <si>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</si>
  <si>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</si>
  <si>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</si>
  <si>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</si>
  <si>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28/07/14 - VENCIMENTO 04/08/14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</si>
</sst>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464367</v>
      </c>
      <c r="C7" s="10">
        <f>C8+C20+C24</f>
        <v>350861</v>
      </c>
      <c r="D7" s="10">
        <f>D8+D20+D24</f>
        <v>342458</v>
      </c>
      <c r="E7" s="10">
        <f>E8+E20+E24</f>
        <v>84441</v>
      </c>
      <c r="F7" s="10">
        <f aca="true" t="shared" si="0" ref="F7:M7">F8+F20+F24</f>
        <v>287818</v>
      </c>
      <c r="G7" s="10">
        <f t="shared" si="0"/>
        <v>459784</v>
      </c>
      <c r="H7" s="10">
        <f t="shared" si="0"/>
        <v>457421</v>
      </c>
      <c r="I7" s="10">
        <f t="shared" si="0"/>
        <v>393070</v>
      </c>
      <c r="J7" s="10">
        <f t="shared" si="0"/>
        <v>290093</v>
      </c>
      <c r="K7" s="10">
        <f t="shared" si="0"/>
        <v>353922</v>
      </c>
      <c r="L7" s="10">
        <f t="shared" si="0"/>
        <v>154738</v>
      </c>
      <c r="M7" s="10">
        <f t="shared" si="0"/>
        <v>91724</v>
      </c>
      <c r="N7" s="10">
        <f>+N8+N20+N24</f>
        <v>3730697</v>
      </c>
      <c r="P7" s="41"/>
    </row>
    <row r="8" spans="1:14" ht="18.75" customHeight="1">
      <c r="A8" s="11" t="s">
        <v>34</v>
      </c>
      <c r="B8" s="12">
        <f>+B9+B12+B16</f>
        <v>258074</v>
      </c>
      <c r="C8" s="12">
        <f>+C9+C12+C16</f>
        <v>203813</v>
      </c>
      <c r="D8" s="12">
        <f>+D9+D12+D16</f>
        <v>213626</v>
      </c>
      <c r="E8" s="12">
        <f>+E9+E12+E16</f>
        <v>51360</v>
      </c>
      <c r="F8" s="12">
        <f aca="true" t="shared" si="1" ref="F8:M8">+F9+F12+F16</f>
        <v>167162</v>
      </c>
      <c r="G8" s="12">
        <f t="shared" si="1"/>
        <v>272398</v>
      </c>
      <c r="H8" s="12">
        <f t="shared" si="1"/>
        <v>259536</v>
      </c>
      <c r="I8" s="12">
        <f t="shared" si="1"/>
        <v>224066</v>
      </c>
      <c r="J8" s="12">
        <f t="shared" si="1"/>
        <v>169626</v>
      </c>
      <c r="K8" s="12">
        <f t="shared" si="1"/>
        <v>188167</v>
      </c>
      <c r="L8" s="12">
        <f t="shared" si="1"/>
        <v>91287</v>
      </c>
      <c r="M8" s="12">
        <f t="shared" si="1"/>
        <v>57119</v>
      </c>
      <c r="N8" s="12">
        <f>SUM(B8:M8)</f>
        <v>2156234</v>
      </c>
    </row>
    <row r="9" spans="1:14" ht="18.75" customHeight="1">
      <c r="A9" s="13" t="s">
        <v>7</v>
      </c>
      <c r="B9" s="14">
        <v>32030</v>
      </c>
      <c r="C9" s="14">
        <v>30874</v>
      </c>
      <c r="D9" s="14">
        <v>19846</v>
      </c>
      <c r="E9" s="14">
        <v>5690</v>
      </c>
      <c r="F9" s="14">
        <v>16387</v>
      </c>
      <c r="G9" s="14">
        <v>29408</v>
      </c>
      <c r="H9" s="14">
        <v>38351</v>
      </c>
      <c r="I9" s="14">
        <v>18706</v>
      </c>
      <c r="J9" s="14">
        <v>23458</v>
      </c>
      <c r="K9" s="14">
        <v>18901</v>
      </c>
      <c r="L9" s="14">
        <v>13592</v>
      </c>
      <c r="M9" s="14">
        <v>8278</v>
      </c>
      <c r="N9" s="12">
        <f aca="true" t="shared" si="2" ref="N9:N19">SUM(B9:M9)</f>
        <v>255521</v>
      </c>
    </row>
    <row r="10" spans="1:14" ht="18.75" customHeight="1">
      <c r="A10" s="15" t="s">
        <v>8</v>
      </c>
      <c r="B10" s="14">
        <f>+B9-B11</f>
        <v>32030</v>
      </c>
      <c r="C10" s="14">
        <f>+C9-C11</f>
        <v>30874</v>
      </c>
      <c r="D10" s="14">
        <f>+D9-D11</f>
        <v>19846</v>
      </c>
      <c r="E10" s="14">
        <f>+E9-E11</f>
        <v>5690</v>
      </c>
      <c r="F10" s="14">
        <f aca="true" t="shared" si="3" ref="F10:M10">+F9-F11</f>
        <v>16387</v>
      </c>
      <c r="G10" s="14">
        <f t="shared" si="3"/>
        <v>29408</v>
      </c>
      <c r="H10" s="14">
        <f t="shared" si="3"/>
        <v>38351</v>
      </c>
      <c r="I10" s="14">
        <f t="shared" si="3"/>
        <v>18706</v>
      </c>
      <c r="J10" s="14">
        <f t="shared" si="3"/>
        <v>23458</v>
      </c>
      <c r="K10" s="14">
        <f t="shared" si="3"/>
        <v>18901</v>
      </c>
      <c r="L10" s="14">
        <f t="shared" si="3"/>
        <v>13592</v>
      </c>
      <c r="M10" s="14">
        <f t="shared" si="3"/>
        <v>8278</v>
      </c>
      <c r="N10" s="12">
        <f t="shared" si="2"/>
        <v>255521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222532</v>
      </c>
      <c r="C12" s="14">
        <f>C13+C14+C15</f>
        <v>170177</v>
      </c>
      <c r="D12" s="14">
        <f>D13+D14+D15</f>
        <v>191668</v>
      </c>
      <c r="E12" s="14">
        <f>E13+E14+E15</f>
        <v>45037</v>
      </c>
      <c r="F12" s="14">
        <f aca="true" t="shared" si="4" ref="F12:M12">F13+F14+F15</f>
        <v>148572</v>
      </c>
      <c r="G12" s="14">
        <f t="shared" si="4"/>
        <v>239202</v>
      </c>
      <c r="H12" s="14">
        <f t="shared" si="4"/>
        <v>217637</v>
      </c>
      <c r="I12" s="14">
        <f t="shared" si="4"/>
        <v>202704</v>
      </c>
      <c r="J12" s="14">
        <f t="shared" si="4"/>
        <v>144006</v>
      </c>
      <c r="K12" s="14">
        <f t="shared" si="4"/>
        <v>166655</v>
      </c>
      <c r="L12" s="14">
        <f t="shared" si="4"/>
        <v>76712</v>
      </c>
      <c r="M12" s="14">
        <f t="shared" si="4"/>
        <v>48325</v>
      </c>
      <c r="N12" s="12">
        <f t="shared" si="2"/>
        <v>1873227</v>
      </c>
    </row>
    <row r="13" spans="1:14" ht="18.75" customHeight="1">
      <c r="A13" s="15" t="s">
        <v>10</v>
      </c>
      <c r="B13" s="14">
        <v>108020</v>
      </c>
      <c r="C13" s="14">
        <v>85350</v>
      </c>
      <c r="D13" s="14">
        <v>93529</v>
      </c>
      <c r="E13" s="14">
        <v>22245</v>
      </c>
      <c r="F13" s="14">
        <v>73000</v>
      </c>
      <c r="G13" s="14">
        <v>119177</v>
      </c>
      <c r="H13" s="14">
        <v>111843</v>
      </c>
      <c r="I13" s="14">
        <v>103491</v>
      </c>
      <c r="J13" s="14">
        <v>71297</v>
      </c>
      <c r="K13" s="14">
        <v>83150</v>
      </c>
      <c r="L13" s="14">
        <v>37975</v>
      </c>
      <c r="M13" s="14">
        <v>23323</v>
      </c>
      <c r="N13" s="12">
        <f t="shared" si="2"/>
        <v>932400</v>
      </c>
    </row>
    <row r="14" spans="1:14" ht="18.75" customHeight="1">
      <c r="A14" s="15" t="s">
        <v>11</v>
      </c>
      <c r="B14" s="14">
        <v>98950</v>
      </c>
      <c r="C14" s="14">
        <v>73111</v>
      </c>
      <c r="D14" s="14">
        <v>88260</v>
      </c>
      <c r="E14" s="14">
        <v>19708</v>
      </c>
      <c r="F14" s="14">
        <v>65351</v>
      </c>
      <c r="G14" s="14">
        <v>103664</v>
      </c>
      <c r="H14" s="14">
        <v>91648</v>
      </c>
      <c r="I14" s="14">
        <v>87806</v>
      </c>
      <c r="J14" s="14">
        <v>63501</v>
      </c>
      <c r="K14" s="14">
        <v>72865</v>
      </c>
      <c r="L14" s="14">
        <v>34651</v>
      </c>
      <c r="M14" s="14">
        <v>22497</v>
      </c>
      <c r="N14" s="12">
        <f t="shared" si="2"/>
        <v>822012</v>
      </c>
    </row>
    <row r="15" spans="1:14" ht="18.75" customHeight="1">
      <c r="A15" s="15" t="s">
        <v>12</v>
      </c>
      <c r="B15" s="14">
        <v>15562</v>
      </c>
      <c r="C15" s="14">
        <v>11716</v>
      </c>
      <c r="D15" s="14">
        <v>9879</v>
      </c>
      <c r="E15" s="14">
        <v>3084</v>
      </c>
      <c r="F15" s="14">
        <v>10221</v>
      </c>
      <c r="G15" s="14">
        <v>16361</v>
      </c>
      <c r="H15" s="14">
        <v>14146</v>
      </c>
      <c r="I15" s="14">
        <v>11407</v>
      </c>
      <c r="J15" s="14">
        <v>9208</v>
      </c>
      <c r="K15" s="14">
        <v>10640</v>
      </c>
      <c r="L15" s="14">
        <v>4086</v>
      </c>
      <c r="M15" s="14">
        <v>2505</v>
      </c>
      <c r="N15" s="12">
        <f t="shared" si="2"/>
        <v>118815</v>
      </c>
    </row>
    <row r="16" spans="1:14" ht="18.75" customHeight="1">
      <c r="A16" s="16" t="s">
        <v>33</v>
      </c>
      <c r="B16" s="14">
        <f>B17+B18+B19</f>
        <v>3512</v>
      </c>
      <c r="C16" s="14">
        <f>C17+C18+C19</f>
        <v>2762</v>
      </c>
      <c r="D16" s="14">
        <f>D17+D18+D19</f>
        <v>2112</v>
      </c>
      <c r="E16" s="14">
        <f>E17+E18+E19</f>
        <v>633</v>
      </c>
      <c r="F16" s="14">
        <f aca="true" t="shared" si="5" ref="F16:M16">F17+F18+F19</f>
        <v>2203</v>
      </c>
      <c r="G16" s="14">
        <f t="shared" si="5"/>
        <v>3788</v>
      </c>
      <c r="H16" s="14">
        <f t="shared" si="5"/>
        <v>3548</v>
      </c>
      <c r="I16" s="14">
        <f t="shared" si="5"/>
        <v>2656</v>
      </c>
      <c r="J16" s="14">
        <f t="shared" si="5"/>
        <v>2162</v>
      </c>
      <c r="K16" s="14">
        <f t="shared" si="5"/>
        <v>2611</v>
      </c>
      <c r="L16" s="14">
        <f t="shared" si="5"/>
        <v>983</v>
      </c>
      <c r="M16" s="14">
        <f t="shared" si="5"/>
        <v>516</v>
      </c>
      <c r="N16" s="12">
        <f t="shared" si="2"/>
        <v>27486</v>
      </c>
    </row>
    <row r="17" spans="1:14" ht="18.75" customHeight="1">
      <c r="A17" s="15" t="s">
        <v>30</v>
      </c>
      <c r="B17" s="14">
        <v>2946</v>
      </c>
      <c r="C17" s="14">
        <v>2264</v>
      </c>
      <c r="D17" s="14">
        <v>1711</v>
      </c>
      <c r="E17" s="14">
        <v>500</v>
      </c>
      <c r="F17" s="14">
        <v>1856</v>
      </c>
      <c r="G17" s="14">
        <v>3123</v>
      </c>
      <c r="H17" s="14">
        <v>2975</v>
      </c>
      <c r="I17" s="14">
        <v>2215</v>
      </c>
      <c r="J17" s="14">
        <v>1826</v>
      </c>
      <c r="K17" s="14">
        <v>2244</v>
      </c>
      <c r="L17" s="14">
        <v>818</v>
      </c>
      <c r="M17" s="14">
        <v>430</v>
      </c>
      <c r="N17" s="12">
        <f t="shared" si="2"/>
        <v>22908</v>
      </c>
    </row>
    <row r="18" spans="1:14" ht="18.75" customHeight="1">
      <c r="A18" s="15" t="s">
        <v>31</v>
      </c>
      <c r="B18" s="14">
        <v>159</v>
      </c>
      <c r="C18" s="14">
        <v>189</v>
      </c>
      <c r="D18" s="14">
        <v>163</v>
      </c>
      <c r="E18" s="14">
        <v>38</v>
      </c>
      <c r="F18" s="14">
        <v>100</v>
      </c>
      <c r="G18" s="14">
        <v>214</v>
      </c>
      <c r="H18" s="14">
        <v>191</v>
      </c>
      <c r="I18" s="14">
        <v>164</v>
      </c>
      <c r="J18" s="14">
        <v>109</v>
      </c>
      <c r="K18" s="14">
        <v>152</v>
      </c>
      <c r="L18" s="14">
        <v>68</v>
      </c>
      <c r="M18" s="14">
        <v>27</v>
      </c>
      <c r="N18" s="12">
        <f t="shared" si="2"/>
        <v>1574</v>
      </c>
    </row>
    <row r="19" spans="1:14" ht="18.75" customHeight="1">
      <c r="A19" s="15" t="s">
        <v>32</v>
      </c>
      <c r="B19" s="14">
        <v>407</v>
      </c>
      <c r="C19" s="14">
        <v>309</v>
      </c>
      <c r="D19" s="14">
        <v>238</v>
      </c>
      <c r="E19" s="14">
        <v>95</v>
      </c>
      <c r="F19" s="14">
        <v>247</v>
      </c>
      <c r="G19" s="14">
        <v>451</v>
      </c>
      <c r="H19" s="14">
        <v>382</v>
      </c>
      <c r="I19" s="14">
        <v>277</v>
      </c>
      <c r="J19" s="14">
        <v>227</v>
      </c>
      <c r="K19" s="14">
        <v>215</v>
      </c>
      <c r="L19" s="14">
        <v>97</v>
      </c>
      <c r="M19" s="14">
        <v>59</v>
      </c>
      <c r="N19" s="12">
        <f t="shared" si="2"/>
        <v>3004</v>
      </c>
    </row>
    <row r="20" spans="1:14" ht="18.75" customHeight="1">
      <c r="A20" s="17" t="s">
        <v>13</v>
      </c>
      <c r="B20" s="18">
        <f>B21+B22+B23</f>
        <v>153753</v>
      </c>
      <c r="C20" s="18">
        <f>C21+C22+C23</f>
        <v>101744</v>
      </c>
      <c r="D20" s="18">
        <f>D21+D22+D23</f>
        <v>86212</v>
      </c>
      <c r="E20" s="18">
        <f>E21+E22+E23</f>
        <v>21113</v>
      </c>
      <c r="F20" s="18">
        <f aca="true" t="shared" si="6" ref="F20:M20">F21+F22+F23</f>
        <v>77499</v>
      </c>
      <c r="G20" s="18">
        <f t="shared" si="6"/>
        <v>122183</v>
      </c>
      <c r="H20" s="18">
        <f t="shared" si="6"/>
        <v>138158</v>
      </c>
      <c r="I20" s="18">
        <f t="shared" si="6"/>
        <v>129813</v>
      </c>
      <c r="J20" s="18">
        <f t="shared" si="6"/>
        <v>85532</v>
      </c>
      <c r="K20" s="18">
        <f t="shared" si="6"/>
        <v>133154</v>
      </c>
      <c r="L20" s="18">
        <f t="shared" si="6"/>
        <v>52185</v>
      </c>
      <c r="M20" s="18">
        <f t="shared" si="6"/>
        <v>29202</v>
      </c>
      <c r="N20" s="12">
        <f aca="true" t="shared" si="7" ref="N20:N26">SUM(B20:M20)</f>
        <v>1130548</v>
      </c>
    </row>
    <row r="21" spans="1:14" ht="18.75" customHeight="1">
      <c r="A21" s="13" t="s">
        <v>14</v>
      </c>
      <c r="B21" s="14">
        <v>83939</v>
      </c>
      <c r="C21" s="14">
        <v>59695</v>
      </c>
      <c r="D21" s="14">
        <v>50860</v>
      </c>
      <c r="E21" s="14">
        <v>12559</v>
      </c>
      <c r="F21" s="14">
        <v>45142</v>
      </c>
      <c r="G21" s="14">
        <v>73360</v>
      </c>
      <c r="H21" s="14">
        <v>82239</v>
      </c>
      <c r="I21" s="14">
        <v>75063</v>
      </c>
      <c r="J21" s="14">
        <v>49000</v>
      </c>
      <c r="K21" s="14">
        <v>73658</v>
      </c>
      <c r="L21" s="14">
        <v>29271</v>
      </c>
      <c r="M21" s="14">
        <v>16012</v>
      </c>
      <c r="N21" s="12">
        <f t="shared" si="7"/>
        <v>650798</v>
      </c>
    </row>
    <row r="22" spans="1:14" ht="18.75" customHeight="1">
      <c r="A22" s="13" t="s">
        <v>15</v>
      </c>
      <c r="B22" s="14">
        <v>60725</v>
      </c>
      <c r="C22" s="14">
        <v>36061</v>
      </c>
      <c r="D22" s="14">
        <v>30812</v>
      </c>
      <c r="E22" s="14">
        <v>7232</v>
      </c>
      <c r="F22" s="14">
        <v>27267</v>
      </c>
      <c r="G22" s="14">
        <v>41283</v>
      </c>
      <c r="H22" s="14">
        <v>48540</v>
      </c>
      <c r="I22" s="14">
        <v>48184</v>
      </c>
      <c r="J22" s="14">
        <v>31948</v>
      </c>
      <c r="K22" s="14">
        <v>52840</v>
      </c>
      <c r="L22" s="14">
        <v>20586</v>
      </c>
      <c r="M22" s="14">
        <v>11933</v>
      </c>
      <c r="N22" s="12">
        <f t="shared" si="7"/>
        <v>417411</v>
      </c>
    </row>
    <row r="23" spans="1:14" ht="18.75" customHeight="1">
      <c r="A23" s="13" t="s">
        <v>16</v>
      </c>
      <c r="B23" s="14">
        <v>9089</v>
      </c>
      <c r="C23" s="14">
        <v>5988</v>
      </c>
      <c r="D23" s="14">
        <v>4540</v>
      </c>
      <c r="E23" s="14">
        <v>1322</v>
      </c>
      <c r="F23" s="14">
        <v>5090</v>
      </c>
      <c r="G23" s="14">
        <v>7540</v>
      </c>
      <c r="H23" s="14">
        <v>7379</v>
      </c>
      <c r="I23" s="14">
        <v>6566</v>
      </c>
      <c r="J23" s="14">
        <v>4584</v>
      </c>
      <c r="K23" s="14">
        <v>6656</v>
      </c>
      <c r="L23" s="14">
        <v>2328</v>
      </c>
      <c r="M23" s="14">
        <v>1257</v>
      </c>
      <c r="N23" s="12">
        <f t="shared" si="7"/>
        <v>62339</v>
      </c>
    </row>
    <row r="24" spans="1:14" ht="18.75" customHeight="1">
      <c r="A24" s="17" t="s">
        <v>17</v>
      </c>
      <c r="B24" s="14">
        <f>B25+B26</f>
        <v>52540</v>
      </c>
      <c r="C24" s="14">
        <f>C25+C26</f>
        <v>45304</v>
      </c>
      <c r="D24" s="14">
        <f>D25+D26</f>
        <v>42620</v>
      </c>
      <c r="E24" s="14">
        <f>E25+E26</f>
        <v>11968</v>
      </c>
      <c r="F24" s="14">
        <f aca="true" t="shared" si="8" ref="F24:M24">F25+F26</f>
        <v>43157</v>
      </c>
      <c r="G24" s="14">
        <f t="shared" si="8"/>
        <v>65203</v>
      </c>
      <c r="H24" s="14">
        <f t="shared" si="8"/>
        <v>59727</v>
      </c>
      <c r="I24" s="14">
        <f t="shared" si="8"/>
        <v>39191</v>
      </c>
      <c r="J24" s="14">
        <f t="shared" si="8"/>
        <v>34935</v>
      </c>
      <c r="K24" s="14">
        <f t="shared" si="8"/>
        <v>32601</v>
      </c>
      <c r="L24" s="14">
        <f t="shared" si="8"/>
        <v>11266</v>
      </c>
      <c r="M24" s="14">
        <f t="shared" si="8"/>
        <v>5403</v>
      </c>
      <c r="N24" s="12">
        <f t="shared" si="7"/>
        <v>443915</v>
      </c>
    </row>
    <row r="25" spans="1:14" ht="18.75" customHeight="1">
      <c r="A25" s="13" t="s">
        <v>18</v>
      </c>
      <c r="B25" s="14">
        <v>33626</v>
      </c>
      <c r="C25" s="14">
        <v>28995</v>
      </c>
      <c r="D25" s="14">
        <v>27277</v>
      </c>
      <c r="E25" s="14">
        <v>7660</v>
      </c>
      <c r="F25" s="14">
        <v>27620</v>
      </c>
      <c r="G25" s="14">
        <v>41730</v>
      </c>
      <c r="H25" s="14">
        <v>38225</v>
      </c>
      <c r="I25" s="14">
        <v>25082</v>
      </c>
      <c r="J25" s="14">
        <v>22358</v>
      </c>
      <c r="K25" s="14">
        <v>20865</v>
      </c>
      <c r="L25" s="14">
        <v>7210</v>
      </c>
      <c r="M25" s="14">
        <v>3458</v>
      </c>
      <c r="N25" s="12">
        <f t="shared" si="7"/>
        <v>284106</v>
      </c>
    </row>
    <row r="26" spans="1:14" ht="18.75" customHeight="1">
      <c r="A26" s="13" t="s">
        <v>19</v>
      </c>
      <c r="B26" s="14">
        <v>18914</v>
      </c>
      <c r="C26" s="14">
        <v>16309</v>
      </c>
      <c r="D26" s="14">
        <v>15343</v>
      </c>
      <c r="E26" s="14">
        <v>4308</v>
      </c>
      <c r="F26" s="14">
        <v>15537</v>
      </c>
      <c r="G26" s="14">
        <v>23473</v>
      </c>
      <c r="H26" s="14">
        <v>21502</v>
      </c>
      <c r="I26" s="14">
        <v>14109</v>
      </c>
      <c r="J26" s="14">
        <v>12577</v>
      </c>
      <c r="K26" s="14">
        <v>11736</v>
      </c>
      <c r="L26" s="14">
        <v>4056</v>
      </c>
      <c r="M26" s="14">
        <v>1945</v>
      </c>
      <c r="N26" s="12">
        <f t="shared" si="7"/>
        <v>159809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808370.07</v>
      </c>
      <c r="C37" s="29">
        <f>ROUND(+C7*C35,2)</f>
        <v>590148.2</v>
      </c>
      <c r="D37" s="29">
        <f>ROUND(+D7*D35,2)</f>
        <v>540809.67</v>
      </c>
      <c r="E37" s="29">
        <f>ROUND(+E7*E35,2)</f>
        <v>165217.26</v>
      </c>
      <c r="F37" s="29">
        <f aca="true" t="shared" si="11" ref="F37:M37">ROUND(+F7*F35,2)</f>
        <v>523138</v>
      </c>
      <c r="G37" s="29">
        <f t="shared" si="11"/>
        <v>665905.17</v>
      </c>
      <c r="H37" s="29">
        <f t="shared" si="11"/>
        <v>769839.54</v>
      </c>
      <c r="I37" s="29">
        <f t="shared" si="11"/>
        <v>645381.63</v>
      </c>
      <c r="J37" s="29">
        <f t="shared" si="11"/>
        <v>536439.98</v>
      </c>
      <c r="K37" s="29">
        <f t="shared" si="11"/>
        <v>625698.7</v>
      </c>
      <c r="L37" s="29">
        <f t="shared" si="11"/>
        <v>324918.85</v>
      </c>
      <c r="M37" s="29">
        <f t="shared" si="11"/>
        <v>191611.44</v>
      </c>
      <c r="N37" s="29">
        <f>SUM(B37:M37)</f>
        <v>6387478.51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-96090</v>
      </c>
      <c r="C39" s="30">
        <f>+C40+C43+C50</f>
        <v>-92622</v>
      </c>
      <c r="D39" s="30">
        <f>+D40+D43+D50</f>
        <v>-59538</v>
      </c>
      <c r="E39" s="30">
        <f>+E40+E43+E50</f>
        <v>-17070</v>
      </c>
      <c r="F39" s="30">
        <f aca="true" t="shared" si="12" ref="F39:M39">+F40+F43+F50</f>
        <v>-49161</v>
      </c>
      <c r="G39" s="30">
        <f t="shared" si="12"/>
        <v>-88224</v>
      </c>
      <c r="H39" s="30">
        <f t="shared" si="12"/>
        <v>-115053</v>
      </c>
      <c r="I39" s="30">
        <f t="shared" si="12"/>
        <v>-56118</v>
      </c>
      <c r="J39" s="30">
        <f t="shared" si="12"/>
        <v>-70374</v>
      </c>
      <c r="K39" s="30">
        <f t="shared" si="12"/>
        <v>-56703</v>
      </c>
      <c r="L39" s="30">
        <f t="shared" si="12"/>
        <v>-40776</v>
      </c>
      <c r="M39" s="30">
        <f t="shared" si="12"/>
        <v>-24834</v>
      </c>
      <c r="N39" s="30">
        <f>+N40+N43+N50</f>
        <v>-766563</v>
      </c>
      <c r="P39" s="42"/>
    </row>
    <row r="40" spans="1:16" ht="18.75" customHeight="1">
      <c r="A40" s="17" t="s">
        <v>70</v>
      </c>
      <c r="B40" s="31">
        <f>B41+B42</f>
        <v>-96090</v>
      </c>
      <c r="C40" s="31">
        <f>C41+C42</f>
        <v>-92622</v>
      </c>
      <c r="D40" s="31">
        <f>D41+D42</f>
        <v>-59538</v>
      </c>
      <c r="E40" s="31">
        <f>E41+E42</f>
        <v>-17070</v>
      </c>
      <c r="F40" s="31">
        <f aca="true" t="shared" si="13" ref="F40:M40">F41+F42</f>
        <v>-49161</v>
      </c>
      <c r="G40" s="31">
        <f t="shared" si="13"/>
        <v>-88224</v>
      </c>
      <c r="H40" s="31">
        <f t="shared" si="13"/>
        <v>-115053</v>
      </c>
      <c r="I40" s="31">
        <f t="shared" si="13"/>
        <v>-56118</v>
      </c>
      <c r="J40" s="31">
        <f t="shared" si="13"/>
        <v>-70374</v>
      </c>
      <c r="K40" s="31">
        <f t="shared" si="13"/>
        <v>-56703</v>
      </c>
      <c r="L40" s="31">
        <f t="shared" si="13"/>
        <v>-40776</v>
      </c>
      <c r="M40" s="31">
        <f t="shared" si="13"/>
        <v>-24834</v>
      </c>
      <c r="N40" s="30">
        <f aca="true" t="shared" si="14" ref="N40:N50">SUM(B40:M40)</f>
        <v>-766563</v>
      </c>
      <c r="P40" s="42"/>
    </row>
    <row r="41" spans="1:16" ht="18.75" customHeight="1">
      <c r="A41" s="13" t="s">
        <v>67</v>
      </c>
      <c r="B41" s="20">
        <f>ROUND(-B9*$D$3,2)</f>
        <v>-96090</v>
      </c>
      <c r="C41" s="20">
        <f>ROUND(-C9*$D$3,2)</f>
        <v>-92622</v>
      </c>
      <c r="D41" s="20">
        <f>ROUND(-D9*$D$3,2)</f>
        <v>-59538</v>
      </c>
      <c r="E41" s="20">
        <f>ROUND(-E9*$D$3,2)</f>
        <v>-17070</v>
      </c>
      <c r="F41" s="20">
        <f aca="true" t="shared" si="15" ref="F41:M41">ROUND(-F9*$D$3,2)</f>
        <v>-49161</v>
      </c>
      <c r="G41" s="20">
        <f t="shared" si="15"/>
        <v>-88224</v>
      </c>
      <c r="H41" s="20">
        <f t="shared" si="15"/>
        <v>-115053</v>
      </c>
      <c r="I41" s="20">
        <f t="shared" si="15"/>
        <v>-56118</v>
      </c>
      <c r="J41" s="20">
        <f t="shared" si="15"/>
        <v>-70374</v>
      </c>
      <c r="K41" s="20">
        <f t="shared" si="15"/>
        <v>-56703</v>
      </c>
      <c r="L41" s="20">
        <f t="shared" si="15"/>
        <v>-40776</v>
      </c>
      <c r="M41" s="20">
        <f t="shared" si="15"/>
        <v>-24834</v>
      </c>
      <c r="N41" s="56">
        <f t="shared" si="14"/>
        <v>-766563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  <c r="P46" s="68"/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712280.07</v>
      </c>
      <c r="C52" s="34">
        <f aca="true" t="shared" si="18" ref="C52:M52">+C37+C39</f>
        <v>497526.19999999995</v>
      </c>
      <c r="D52" s="34">
        <f t="shared" si="18"/>
        <v>481271.67000000004</v>
      </c>
      <c r="E52" s="34">
        <f t="shared" si="18"/>
        <v>148147.26</v>
      </c>
      <c r="F52" s="34">
        <f t="shared" si="18"/>
        <v>473977</v>
      </c>
      <c r="G52" s="34">
        <f t="shared" si="18"/>
        <v>577681.17</v>
      </c>
      <c r="H52" s="34">
        <f t="shared" si="18"/>
        <v>654786.54</v>
      </c>
      <c r="I52" s="34">
        <f t="shared" si="18"/>
        <v>589263.63</v>
      </c>
      <c r="J52" s="34">
        <f t="shared" si="18"/>
        <v>466065.98</v>
      </c>
      <c r="K52" s="34">
        <f t="shared" si="18"/>
        <v>568995.7</v>
      </c>
      <c r="L52" s="34">
        <f t="shared" si="18"/>
        <v>284142.85</v>
      </c>
      <c r="M52" s="34">
        <f t="shared" si="18"/>
        <v>166777.44</v>
      </c>
      <c r="N52" s="34">
        <f>SUM(B52:M52)</f>
        <v>5620915.51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5620915.540000002</v>
      </c>
      <c r="P55" s="42"/>
    </row>
    <row r="56" spans="1:14" ht="18.75" customHeight="1">
      <c r="A56" s="17" t="s">
        <v>80</v>
      </c>
      <c r="B56" s="44">
        <v>145734.72</v>
      </c>
      <c r="C56" s="44">
        <v>146005.5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291740.22</v>
      </c>
    </row>
    <row r="57" spans="1:14" ht="18.75" customHeight="1">
      <c r="A57" s="17" t="s">
        <v>81</v>
      </c>
      <c r="B57" s="44">
        <v>566545.35</v>
      </c>
      <c r="C57" s="44">
        <v>351520.7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918066.05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481271.67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481271.67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148147.27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148147.27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473977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473977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577681.16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577681.16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507276.16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507276.16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147510.39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147510.39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589263.64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589263.64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466065.98</v>
      </c>
      <c r="K65" s="43">
        <v>0</v>
      </c>
      <c r="L65" s="43">
        <v>0</v>
      </c>
      <c r="M65" s="43">
        <v>0</v>
      </c>
      <c r="N65" s="34">
        <f t="shared" si="19"/>
        <v>466065.98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568995.7</v>
      </c>
      <c r="L66" s="43">
        <v>0</v>
      </c>
      <c r="M66" s="43">
        <v>0</v>
      </c>
      <c r="N66" s="31">
        <f t="shared" si="19"/>
        <v>568995.7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284142.86</v>
      </c>
      <c r="M67" s="43">
        <v>0</v>
      </c>
      <c r="N67" s="34">
        <f t="shared" si="19"/>
        <v>284142.86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166777.44</v>
      </c>
      <c r="N68" s="31">
        <f t="shared" si="19"/>
        <v>166777.44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1.949747222745246</v>
      </c>
      <c r="C73" s="54">
        <v>1.9320257482394367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1.6939999894567874</v>
      </c>
      <c r="C74" s="54">
        <v>1.594599989999269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1.5791999894877622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1.9566001113203302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1.8176000111181372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1.448299984340473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1.7031003974275598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1.620600021535093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1.641900017808533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1.8492000151675498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1.767899989263171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2.0998000491152786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2.0890000436090883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2014-08-01T20:29:16Z</dcterms:modified>
  <cp:category/>
  <cp:version/>
  <cp:contentType/>
  <cp:contentStatus/>
</cp:coreProperties>
</file>