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<sst xmlns="http://schemas.openxmlformats.org/spreadsheetml/2006/main" count="100" uniqueCount="98">
  <si>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</si>
  <si>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</si>
  <si>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</si>
  <si>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</si>
  <si>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</si>
  <si>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</si>
  <si>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</si>
  <si>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</si>
  <si>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</si>
  <si>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</si>
  <si>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</si>
  <si>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</si>
  <si>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</si>
  <si>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</si>
  <si>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</si>
  <si>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</si>
  <si>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</si>
  <si>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</si>
  <si>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</si>
  <si>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</si>
  <si>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</si>
  <si>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</si>
  <si>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</si>
  <si>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</si>
  <si>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</si>
  <si>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</si>
  <si>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</si>
  <si>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</si>
  <si>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</si>
  <si>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</si>
  <si>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</si>
  <si>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</si>
  <si>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</si>
  <si>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</si>
  <si>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</si>
  <si>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</si>
  <si>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</si>
  <si>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</si>
  <si>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</si>
  <si>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</si>
  <si>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</si>
  <si>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</si>
  <si>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</si>
  <si>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</si>
  <si>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</si>
  <si>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</si>
  <si>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</si>
  <si>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</si>
  <si>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</si>
  <si>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</si>
  <si>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</si>
  <si>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</si>
  <si>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</si>
  <si>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</si>
  <si>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</si>
  <si>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</si>
  <si>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</si>
  <si>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</si>
  <si>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</si>
  <si>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</si>
  <si>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</si>
  <si>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</si>
  <si>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</si>
  <si>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</si>
  <si>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</si>
  <si>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</si>
  <si>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</si>
  <si>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</si>
  <si>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</si>
  <si>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</si>
  <si>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</si>
  <si>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</si>
  <si>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</si>
  <si>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</si>
  <si>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</si>
  <si>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</si>
  <si>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</si>
  <si>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</si>
  <si>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</si>
  <si>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</si>
  <si>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</si>
  <si>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</si>
  <si>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</si>
  <si>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</si>
  <si>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</si>
  <si>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</si>
  <si>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</si>
  <si>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</si>
  <si>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</si>
  <si>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</si>
  <si>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</si>
  <si>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</si>
  <si>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</si>
  <si>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</si>
  <si>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</si>
  <si>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</si>
  <si>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</si>
  <si>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25/07/14 - VENCIMENTO 01/08/14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</si>
</sst>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485039</v>
      </c>
      <c r="C7" s="10">
        <f>C8+C20+C24</f>
        <v>364325</v>
      </c>
      <c r="D7" s="10">
        <f>D8+D20+D24</f>
        <v>349443</v>
      </c>
      <c r="E7" s="10">
        <f>E8+E20+E24</f>
        <v>87168</v>
      </c>
      <c r="F7" s="10">
        <f aca="true" t="shared" si="0" ref="F7:M7">F8+F20+F24</f>
        <v>293524</v>
      </c>
      <c r="G7" s="10">
        <f t="shared" si="0"/>
        <v>469458</v>
      </c>
      <c r="H7" s="10">
        <f t="shared" si="0"/>
        <v>459973</v>
      </c>
      <c r="I7" s="10">
        <f t="shared" si="0"/>
        <v>402271</v>
      </c>
      <c r="J7" s="10">
        <f t="shared" si="0"/>
        <v>296052</v>
      </c>
      <c r="K7" s="10">
        <f t="shared" si="0"/>
        <v>360390</v>
      </c>
      <c r="L7" s="10">
        <f t="shared" si="0"/>
        <v>157179</v>
      </c>
      <c r="M7" s="10">
        <f t="shared" si="0"/>
        <v>92394</v>
      </c>
      <c r="N7" s="10">
        <f>+N8+N20+N24</f>
        <v>3817216</v>
      </c>
      <c r="P7" s="41"/>
    </row>
    <row r="8" spans="1:14" ht="18.75" customHeight="1">
      <c r="A8" s="11" t="s">
        <v>34</v>
      </c>
      <c r="B8" s="12">
        <f>+B9+B12+B16</f>
        <v>270377</v>
      </c>
      <c r="C8" s="12">
        <f>+C9+C12+C16</f>
        <v>212896</v>
      </c>
      <c r="D8" s="12">
        <f>+D9+D12+D16</f>
        <v>218061</v>
      </c>
      <c r="E8" s="12">
        <f>+E9+E12+E16</f>
        <v>53661</v>
      </c>
      <c r="F8" s="12">
        <f aca="true" t="shared" si="1" ref="F8:M8">+F9+F12+F16</f>
        <v>172298</v>
      </c>
      <c r="G8" s="12">
        <f t="shared" si="1"/>
        <v>280328</v>
      </c>
      <c r="H8" s="12">
        <f t="shared" si="1"/>
        <v>262554</v>
      </c>
      <c r="I8" s="12">
        <f t="shared" si="1"/>
        <v>229441</v>
      </c>
      <c r="J8" s="12">
        <f t="shared" si="1"/>
        <v>174420</v>
      </c>
      <c r="K8" s="12">
        <f t="shared" si="1"/>
        <v>191440</v>
      </c>
      <c r="L8" s="12">
        <f t="shared" si="1"/>
        <v>93637</v>
      </c>
      <c r="M8" s="12">
        <f t="shared" si="1"/>
        <v>57882</v>
      </c>
      <c r="N8" s="12">
        <f>SUM(B8:M8)</f>
        <v>2216995</v>
      </c>
    </row>
    <row r="9" spans="1:14" ht="18.75" customHeight="1">
      <c r="A9" s="13" t="s">
        <v>7</v>
      </c>
      <c r="B9" s="14">
        <v>32061</v>
      </c>
      <c r="C9" s="14">
        <v>30980</v>
      </c>
      <c r="D9" s="14">
        <v>19216</v>
      </c>
      <c r="E9" s="14">
        <v>5579</v>
      </c>
      <c r="F9" s="14">
        <v>15860</v>
      </c>
      <c r="G9" s="14">
        <v>29292</v>
      </c>
      <c r="H9" s="14">
        <v>37629</v>
      </c>
      <c r="I9" s="14">
        <v>17816</v>
      </c>
      <c r="J9" s="14">
        <v>23442</v>
      </c>
      <c r="K9" s="14">
        <v>17820</v>
      </c>
      <c r="L9" s="14">
        <v>13507</v>
      </c>
      <c r="M9" s="14">
        <v>8114</v>
      </c>
      <c r="N9" s="12">
        <f aca="true" t="shared" si="2" ref="N9:N19">SUM(B9:M9)</f>
        <v>251316</v>
      </c>
    </row>
    <row r="10" spans="1:14" ht="18.75" customHeight="1">
      <c r="A10" s="15" t="s">
        <v>8</v>
      </c>
      <c r="B10" s="14">
        <f>+B9-B11</f>
        <v>32061</v>
      </c>
      <c r="C10" s="14">
        <f>+C9-C11</f>
        <v>30980</v>
      </c>
      <c r="D10" s="14">
        <f>+D9-D11</f>
        <v>19216</v>
      </c>
      <c r="E10" s="14">
        <f>+E9-E11</f>
        <v>5579</v>
      </c>
      <c r="F10" s="14">
        <f aca="true" t="shared" si="3" ref="F10:M10">+F9-F11</f>
        <v>15860</v>
      </c>
      <c r="G10" s="14">
        <f t="shared" si="3"/>
        <v>29292</v>
      </c>
      <c r="H10" s="14">
        <f t="shared" si="3"/>
        <v>37629</v>
      </c>
      <c r="I10" s="14">
        <f t="shared" si="3"/>
        <v>17816</v>
      </c>
      <c r="J10" s="14">
        <f t="shared" si="3"/>
        <v>23442</v>
      </c>
      <c r="K10" s="14">
        <f t="shared" si="3"/>
        <v>17820</v>
      </c>
      <c r="L10" s="14">
        <f t="shared" si="3"/>
        <v>13507</v>
      </c>
      <c r="M10" s="14">
        <f t="shared" si="3"/>
        <v>8114</v>
      </c>
      <c r="N10" s="12">
        <f t="shared" si="2"/>
        <v>251316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234506</v>
      </c>
      <c r="C12" s="14">
        <f>C13+C14+C15</f>
        <v>178932</v>
      </c>
      <c r="D12" s="14">
        <f>D13+D14+D15</f>
        <v>196640</v>
      </c>
      <c r="E12" s="14">
        <f>E13+E14+E15</f>
        <v>47388</v>
      </c>
      <c r="F12" s="14">
        <f aca="true" t="shared" si="4" ref="F12:M12">F13+F14+F15</f>
        <v>154069</v>
      </c>
      <c r="G12" s="14">
        <f t="shared" si="4"/>
        <v>246873</v>
      </c>
      <c r="H12" s="14">
        <f t="shared" si="4"/>
        <v>221208</v>
      </c>
      <c r="I12" s="14">
        <f t="shared" si="4"/>
        <v>208859</v>
      </c>
      <c r="J12" s="14">
        <f t="shared" si="4"/>
        <v>148713</v>
      </c>
      <c r="K12" s="14">
        <f t="shared" si="4"/>
        <v>170928</v>
      </c>
      <c r="L12" s="14">
        <f t="shared" si="4"/>
        <v>79068</v>
      </c>
      <c r="M12" s="14">
        <f t="shared" si="4"/>
        <v>49240</v>
      </c>
      <c r="N12" s="12">
        <f t="shared" si="2"/>
        <v>1936424</v>
      </c>
    </row>
    <row r="13" spans="1:14" ht="18.75" customHeight="1">
      <c r="A13" s="15" t="s">
        <v>10</v>
      </c>
      <c r="B13" s="14">
        <v>114496</v>
      </c>
      <c r="C13" s="14">
        <v>90220</v>
      </c>
      <c r="D13" s="14">
        <v>96475</v>
      </c>
      <c r="E13" s="14">
        <v>23574</v>
      </c>
      <c r="F13" s="14">
        <v>75791</v>
      </c>
      <c r="G13" s="14">
        <v>124189</v>
      </c>
      <c r="H13" s="14">
        <v>114575</v>
      </c>
      <c r="I13" s="14">
        <v>106836</v>
      </c>
      <c r="J13" s="14">
        <v>73953</v>
      </c>
      <c r="K13" s="14">
        <v>85876</v>
      </c>
      <c r="L13" s="14">
        <v>39642</v>
      </c>
      <c r="M13" s="14">
        <v>24005</v>
      </c>
      <c r="N13" s="12">
        <f t="shared" si="2"/>
        <v>969632</v>
      </c>
    </row>
    <row r="14" spans="1:14" ht="18.75" customHeight="1">
      <c r="A14" s="15" t="s">
        <v>11</v>
      </c>
      <c r="B14" s="14">
        <v>104968</v>
      </c>
      <c r="C14" s="14">
        <v>77003</v>
      </c>
      <c r="D14" s="14">
        <v>90372</v>
      </c>
      <c r="E14" s="14">
        <v>20848</v>
      </c>
      <c r="F14" s="14">
        <v>68287</v>
      </c>
      <c r="G14" s="14">
        <v>107021</v>
      </c>
      <c r="H14" s="14">
        <v>93453</v>
      </c>
      <c r="I14" s="14">
        <v>91274</v>
      </c>
      <c r="J14" s="14">
        <v>65943</v>
      </c>
      <c r="K14" s="14">
        <v>75394</v>
      </c>
      <c r="L14" s="14">
        <v>35595</v>
      </c>
      <c r="M14" s="14">
        <v>23075</v>
      </c>
      <c r="N14" s="12">
        <f t="shared" si="2"/>
        <v>853233</v>
      </c>
    </row>
    <row r="15" spans="1:14" ht="18.75" customHeight="1">
      <c r="A15" s="15" t="s">
        <v>12</v>
      </c>
      <c r="B15" s="14">
        <v>15042</v>
      </c>
      <c r="C15" s="14">
        <v>11709</v>
      </c>
      <c r="D15" s="14">
        <v>9793</v>
      </c>
      <c r="E15" s="14">
        <v>2966</v>
      </c>
      <c r="F15" s="14">
        <v>9991</v>
      </c>
      <c r="G15" s="14">
        <v>15663</v>
      </c>
      <c r="H15" s="14">
        <v>13180</v>
      </c>
      <c r="I15" s="14">
        <v>10749</v>
      </c>
      <c r="J15" s="14">
        <v>8817</v>
      </c>
      <c r="K15" s="14">
        <v>9658</v>
      </c>
      <c r="L15" s="14">
        <v>3831</v>
      </c>
      <c r="M15" s="14">
        <v>2160</v>
      </c>
      <c r="N15" s="12">
        <f t="shared" si="2"/>
        <v>113559</v>
      </c>
    </row>
    <row r="16" spans="1:14" ht="18.75" customHeight="1">
      <c r="A16" s="16" t="s">
        <v>33</v>
      </c>
      <c r="B16" s="14">
        <f>B17+B18+B19</f>
        <v>3810</v>
      </c>
      <c r="C16" s="14">
        <f>C17+C18+C19</f>
        <v>2984</v>
      </c>
      <c r="D16" s="14">
        <f>D17+D18+D19</f>
        <v>2205</v>
      </c>
      <c r="E16" s="14">
        <f>E17+E18+E19</f>
        <v>694</v>
      </c>
      <c r="F16" s="14">
        <f aca="true" t="shared" si="5" ref="F16:M16">F17+F18+F19</f>
        <v>2369</v>
      </c>
      <c r="G16" s="14">
        <f t="shared" si="5"/>
        <v>4163</v>
      </c>
      <c r="H16" s="14">
        <f t="shared" si="5"/>
        <v>3717</v>
      </c>
      <c r="I16" s="14">
        <f t="shared" si="5"/>
        <v>2766</v>
      </c>
      <c r="J16" s="14">
        <f t="shared" si="5"/>
        <v>2265</v>
      </c>
      <c r="K16" s="14">
        <f t="shared" si="5"/>
        <v>2692</v>
      </c>
      <c r="L16" s="14">
        <f t="shared" si="5"/>
        <v>1062</v>
      </c>
      <c r="M16" s="14">
        <f t="shared" si="5"/>
        <v>528</v>
      </c>
      <c r="N16" s="12">
        <f t="shared" si="2"/>
        <v>29255</v>
      </c>
    </row>
    <row r="17" spans="1:14" ht="18.75" customHeight="1">
      <c r="A17" s="15" t="s">
        <v>30</v>
      </c>
      <c r="B17" s="14">
        <v>3040</v>
      </c>
      <c r="C17" s="14">
        <v>2355</v>
      </c>
      <c r="D17" s="14">
        <v>1722</v>
      </c>
      <c r="E17" s="14">
        <v>547</v>
      </c>
      <c r="F17" s="14">
        <v>1911</v>
      </c>
      <c r="G17" s="14">
        <v>3284</v>
      </c>
      <c r="H17" s="14">
        <v>3030</v>
      </c>
      <c r="I17" s="14">
        <v>2229</v>
      </c>
      <c r="J17" s="14">
        <v>1864</v>
      </c>
      <c r="K17" s="14">
        <v>2212</v>
      </c>
      <c r="L17" s="14">
        <v>841</v>
      </c>
      <c r="M17" s="14">
        <v>434</v>
      </c>
      <c r="N17" s="12">
        <f t="shared" si="2"/>
        <v>23469</v>
      </c>
    </row>
    <row r="18" spans="1:14" ht="18.75" customHeight="1">
      <c r="A18" s="15" t="s">
        <v>31</v>
      </c>
      <c r="B18" s="14">
        <v>202</v>
      </c>
      <c r="C18" s="14">
        <v>178</v>
      </c>
      <c r="D18" s="14">
        <v>170</v>
      </c>
      <c r="E18" s="14">
        <v>47</v>
      </c>
      <c r="F18" s="14">
        <v>102</v>
      </c>
      <c r="G18" s="14">
        <v>232</v>
      </c>
      <c r="H18" s="14">
        <v>196</v>
      </c>
      <c r="I18" s="14">
        <v>190</v>
      </c>
      <c r="J18" s="14">
        <v>116</v>
      </c>
      <c r="K18" s="14">
        <v>181</v>
      </c>
      <c r="L18" s="14">
        <v>70</v>
      </c>
      <c r="M18" s="14">
        <v>25</v>
      </c>
      <c r="N18" s="12">
        <f t="shared" si="2"/>
        <v>1709</v>
      </c>
    </row>
    <row r="19" spans="1:14" ht="18.75" customHeight="1">
      <c r="A19" s="15" t="s">
        <v>32</v>
      </c>
      <c r="B19" s="14">
        <v>568</v>
      </c>
      <c r="C19" s="14">
        <v>451</v>
      </c>
      <c r="D19" s="14">
        <v>313</v>
      </c>
      <c r="E19" s="14">
        <v>100</v>
      </c>
      <c r="F19" s="14">
        <v>356</v>
      </c>
      <c r="G19" s="14">
        <v>647</v>
      </c>
      <c r="H19" s="14">
        <v>491</v>
      </c>
      <c r="I19" s="14">
        <v>347</v>
      </c>
      <c r="J19" s="14">
        <v>285</v>
      </c>
      <c r="K19" s="14">
        <v>299</v>
      </c>
      <c r="L19" s="14">
        <v>151</v>
      </c>
      <c r="M19" s="14">
        <v>69</v>
      </c>
      <c r="N19" s="12">
        <f t="shared" si="2"/>
        <v>4077</v>
      </c>
    </row>
    <row r="20" spans="1:14" ht="18.75" customHeight="1">
      <c r="A20" s="17" t="s">
        <v>13</v>
      </c>
      <c r="B20" s="18">
        <f>B21+B22+B23</f>
        <v>159573</v>
      </c>
      <c r="C20" s="18">
        <f>C21+C22+C23</f>
        <v>104823</v>
      </c>
      <c r="D20" s="18">
        <f>D21+D22+D23</f>
        <v>90517</v>
      </c>
      <c r="E20" s="18">
        <f>E21+E22+E23</f>
        <v>21677</v>
      </c>
      <c r="F20" s="18">
        <f aca="true" t="shared" si="6" ref="F20:M20">F21+F22+F23</f>
        <v>79317</v>
      </c>
      <c r="G20" s="18">
        <f t="shared" si="6"/>
        <v>125721</v>
      </c>
      <c r="H20" s="18">
        <f t="shared" si="6"/>
        <v>139572</v>
      </c>
      <c r="I20" s="18">
        <f t="shared" si="6"/>
        <v>132589</v>
      </c>
      <c r="J20" s="18">
        <f t="shared" si="6"/>
        <v>86832</v>
      </c>
      <c r="K20" s="18">
        <f t="shared" si="6"/>
        <v>135683</v>
      </c>
      <c r="L20" s="18">
        <f t="shared" si="6"/>
        <v>52327</v>
      </c>
      <c r="M20" s="18">
        <f t="shared" si="6"/>
        <v>29136</v>
      </c>
      <c r="N20" s="12">
        <f aca="true" t="shared" si="7" ref="N20:N26">SUM(B20:M20)</f>
        <v>1157767</v>
      </c>
    </row>
    <row r="21" spans="1:14" ht="18.75" customHeight="1">
      <c r="A21" s="13" t="s">
        <v>14</v>
      </c>
      <c r="B21" s="14">
        <v>87963</v>
      </c>
      <c r="C21" s="14">
        <v>61925</v>
      </c>
      <c r="D21" s="14">
        <v>53095</v>
      </c>
      <c r="E21" s="14">
        <v>12975</v>
      </c>
      <c r="F21" s="14">
        <v>45876</v>
      </c>
      <c r="G21" s="14">
        <v>76186</v>
      </c>
      <c r="H21" s="14">
        <v>83117</v>
      </c>
      <c r="I21" s="14">
        <v>77079</v>
      </c>
      <c r="J21" s="14">
        <v>49851</v>
      </c>
      <c r="K21" s="14">
        <v>75523</v>
      </c>
      <c r="L21" s="14">
        <v>29225</v>
      </c>
      <c r="M21" s="14">
        <v>15955</v>
      </c>
      <c r="N21" s="12">
        <f t="shared" si="7"/>
        <v>668770</v>
      </c>
    </row>
    <row r="22" spans="1:14" ht="18.75" customHeight="1">
      <c r="A22" s="13" t="s">
        <v>15</v>
      </c>
      <c r="B22" s="14">
        <v>62359</v>
      </c>
      <c r="C22" s="14">
        <v>36745</v>
      </c>
      <c r="D22" s="14">
        <v>32802</v>
      </c>
      <c r="E22" s="14">
        <v>7386</v>
      </c>
      <c r="F22" s="14">
        <v>28353</v>
      </c>
      <c r="G22" s="14">
        <v>42117</v>
      </c>
      <c r="H22" s="14">
        <v>49343</v>
      </c>
      <c r="I22" s="14">
        <v>49056</v>
      </c>
      <c r="J22" s="14">
        <v>32539</v>
      </c>
      <c r="K22" s="14">
        <v>53816</v>
      </c>
      <c r="L22" s="14">
        <v>20799</v>
      </c>
      <c r="M22" s="14">
        <v>12063</v>
      </c>
      <c r="N22" s="12">
        <f t="shared" si="7"/>
        <v>427378</v>
      </c>
    </row>
    <row r="23" spans="1:14" ht="18.75" customHeight="1">
      <c r="A23" s="13" t="s">
        <v>16</v>
      </c>
      <c r="B23" s="14">
        <v>9251</v>
      </c>
      <c r="C23" s="14">
        <v>6153</v>
      </c>
      <c r="D23" s="14">
        <v>4620</v>
      </c>
      <c r="E23" s="14">
        <v>1316</v>
      </c>
      <c r="F23" s="14">
        <v>5088</v>
      </c>
      <c r="G23" s="14">
        <v>7418</v>
      </c>
      <c r="H23" s="14">
        <v>7112</v>
      </c>
      <c r="I23" s="14">
        <v>6454</v>
      </c>
      <c r="J23" s="14">
        <v>4442</v>
      </c>
      <c r="K23" s="14">
        <v>6344</v>
      </c>
      <c r="L23" s="14">
        <v>2303</v>
      </c>
      <c r="M23" s="14">
        <v>1118</v>
      </c>
      <c r="N23" s="12">
        <f t="shared" si="7"/>
        <v>61619</v>
      </c>
    </row>
    <row r="24" spans="1:14" ht="18.75" customHeight="1">
      <c r="A24" s="17" t="s">
        <v>17</v>
      </c>
      <c r="B24" s="14">
        <f>B25+B26</f>
        <v>55089</v>
      </c>
      <c r="C24" s="14">
        <f>C25+C26</f>
        <v>46606</v>
      </c>
      <c r="D24" s="14">
        <f>D25+D26</f>
        <v>40865</v>
      </c>
      <c r="E24" s="14">
        <f>E25+E26</f>
        <v>11830</v>
      </c>
      <c r="F24" s="14">
        <f aca="true" t="shared" si="8" ref="F24:M24">F25+F26</f>
        <v>41909</v>
      </c>
      <c r="G24" s="14">
        <f t="shared" si="8"/>
        <v>63409</v>
      </c>
      <c r="H24" s="14">
        <f t="shared" si="8"/>
        <v>57847</v>
      </c>
      <c r="I24" s="14">
        <f t="shared" si="8"/>
        <v>40241</v>
      </c>
      <c r="J24" s="14">
        <f t="shared" si="8"/>
        <v>34800</v>
      </c>
      <c r="K24" s="14">
        <f t="shared" si="8"/>
        <v>33267</v>
      </c>
      <c r="L24" s="14">
        <f t="shared" si="8"/>
        <v>11215</v>
      </c>
      <c r="M24" s="14">
        <f t="shared" si="8"/>
        <v>5376</v>
      </c>
      <c r="N24" s="12">
        <f t="shared" si="7"/>
        <v>442454</v>
      </c>
    </row>
    <row r="25" spans="1:14" ht="18.75" customHeight="1">
      <c r="A25" s="13" t="s">
        <v>18</v>
      </c>
      <c r="B25" s="14">
        <v>35257</v>
      </c>
      <c r="C25" s="14">
        <v>29828</v>
      </c>
      <c r="D25" s="14">
        <v>26154</v>
      </c>
      <c r="E25" s="14">
        <v>7571</v>
      </c>
      <c r="F25" s="14">
        <v>26822</v>
      </c>
      <c r="G25" s="14">
        <v>40582</v>
      </c>
      <c r="H25" s="14">
        <v>37022</v>
      </c>
      <c r="I25" s="14">
        <v>25754</v>
      </c>
      <c r="J25" s="14">
        <v>22272</v>
      </c>
      <c r="K25" s="14">
        <v>21291</v>
      </c>
      <c r="L25" s="14">
        <v>7178</v>
      </c>
      <c r="M25" s="14">
        <v>3441</v>
      </c>
      <c r="N25" s="12">
        <f t="shared" si="7"/>
        <v>283172</v>
      </c>
    </row>
    <row r="26" spans="1:14" ht="18.75" customHeight="1">
      <c r="A26" s="13" t="s">
        <v>19</v>
      </c>
      <c r="B26" s="14">
        <v>19832</v>
      </c>
      <c r="C26" s="14">
        <v>16778</v>
      </c>
      <c r="D26" s="14">
        <v>14711</v>
      </c>
      <c r="E26" s="14">
        <v>4259</v>
      </c>
      <c r="F26" s="14">
        <v>15087</v>
      </c>
      <c r="G26" s="14">
        <v>22827</v>
      </c>
      <c r="H26" s="14">
        <v>20825</v>
      </c>
      <c r="I26" s="14">
        <v>14487</v>
      </c>
      <c r="J26" s="14">
        <v>12528</v>
      </c>
      <c r="K26" s="14">
        <v>11976</v>
      </c>
      <c r="L26" s="14">
        <v>4037</v>
      </c>
      <c r="M26" s="14">
        <v>1935</v>
      </c>
      <c r="N26" s="12">
        <f t="shared" si="7"/>
        <v>159282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844355.89</v>
      </c>
      <c r="C37" s="29">
        <f>ROUND(+C7*C35,2)</f>
        <v>612794.65</v>
      </c>
      <c r="D37" s="29">
        <f>ROUND(+D7*D35,2)</f>
        <v>551840.39</v>
      </c>
      <c r="E37" s="29">
        <f>ROUND(+E7*E35,2)</f>
        <v>170552.91</v>
      </c>
      <c r="F37" s="29">
        <f aca="true" t="shared" si="11" ref="F37:M37">ROUND(+F7*F35,2)</f>
        <v>533509.22</v>
      </c>
      <c r="G37" s="29">
        <f t="shared" si="11"/>
        <v>679916.02</v>
      </c>
      <c r="H37" s="29">
        <f t="shared" si="11"/>
        <v>774134.56</v>
      </c>
      <c r="I37" s="29">
        <f t="shared" si="11"/>
        <v>660488.75</v>
      </c>
      <c r="J37" s="29">
        <f t="shared" si="11"/>
        <v>547459.36</v>
      </c>
      <c r="K37" s="29">
        <f t="shared" si="11"/>
        <v>637133.48</v>
      </c>
      <c r="L37" s="29">
        <f t="shared" si="11"/>
        <v>330044.46</v>
      </c>
      <c r="M37" s="29">
        <f t="shared" si="11"/>
        <v>193011.07</v>
      </c>
      <c r="N37" s="29">
        <f>SUM(B37:M37)</f>
        <v>6535240.760000001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-96183</v>
      </c>
      <c r="C39" s="30">
        <f>+C40+C43+C50</f>
        <v>-92940</v>
      </c>
      <c r="D39" s="30">
        <f>+D40+D43+D50</f>
        <v>-57648</v>
      </c>
      <c r="E39" s="30">
        <f>+E40+E43+E50</f>
        <v>-16737</v>
      </c>
      <c r="F39" s="30">
        <f aca="true" t="shared" si="12" ref="F39:M39">+F40+F43+F50</f>
        <v>-47580</v>
      </c>
      <c r="G39" s="30">
        <f t="shared" si="12"/>
        <v>-87876</v>
      </c>
      <c r="H39" s="30">
        <f t="shared" si="12"/>
        <v>-112887</v>
      </c>
      <c r="I39" s="30">
        <f t="shared" si="12"/>
        <v>-53448</v>
      </c>
      <c r="J39" s="30">
        <f t="shared" si="12"/>
        <v>-70326</v>
      </c>
      <c r="K39" s="30">
        <f t="shared" si="12"/>
        <v>-53460</v>
      </c>
      <c r="L39" s="30">
        <f t="shared" si="12"/>
        <v>-40521</v>
      </c>
      <c r="M39" s="30">
        <f t="shared" si="12"/>
        <v>-24342</v>
      </c>
      <c r="N39" s="30">
        <f>+N40+N43+N50</f>
        <v>-753948</v>
      </c>
      <c r="P39" s="42"/>
    </row>
    <row r="40" spans="1:16" ht="18.75" customHeight="1">
      <c r="A40" s="17" t="s">
        <v>70</v>
      </c>
      <c r="B40" s="31">
        <f>B41+B42</f>
        <v>-96183</v>
      </c>
      <c r="C40" s="31">
        <f>C41+C42</f>
        <v>-92940</v>
      </c>
      <c r="D40" s="31">
        <f>D41+D42</f>
        <v>-57648</v>
      </c>
      <c r="E40" s="31">
        <f>E41+E42</f>
        <v>-16737</v>
      </c>
      <c r="F40" s="31">
        <f aca="true" t="shared" si="13" ref="F40:M40">F41+F42</f>
        <v>-47580</v>
      </c>
      <c r="G40" s="31">
        <f t="shared" si="13"/>
        <v>-87876</v>
      </c>
      <c r="H40" s="31">
        <f t="shared" si="13"/>
        <v>-112887</v>
      </c>
      <c r="I40" s="31">
        <f t="shared" si="13"/>
        <v>-53448</v>
      </c>
      <c r="J40" s="31">
        <f t="shared" si="13"/>
        <v>-70326</v>
      </c>
      <c r="K40" s="31">
        <f t="shared" si="13"/>
        <v>-53460</v>
      </c>
      <c r="L40" s="31">
        <f t="shared" si="13"/>
        <v>-40521</v>
      </c>
      <c r="M40" s="31">
        <f t="shared" si="13"/>
        <v>-24342</v>
      </c>
      <c r="N40" s="30">
        <f aca="true" t="shared" si="14" ref="N40:N50">SUM(B40:M40)</f>
        <v>-753948</v>
      </c>
      <c r="P40" s="42"/>
    </row>
    <row r="41" spans="1:16" ht="18.75" customHeight="1">
      <c r="A41" s="13" t="s">
        <v>67</v>
      </c>
      <c r="B41" s="20">
        <f>ROUND(-B9*$D$3,2)</f>
        <v>-96183</v>
      </c>
      <c r="C41" s="20">
        <f>ROUND(-C9*$D$3,2)</f>
        <v>-92940</v>
      </c>
      <c r="D41" s="20">
        <f>ROUND(-D9*$D$3,2)</f>
        <v>-57648</v>
      </c>
      <c r="E41" s="20">
        <f>ROUND(-E9*$D$3,2)</f>
        <v>-16737</v>
      </c>
      <c r="F41" s="20">
        <f aca="true" t="shared" si="15" ref="F41:M41">ROUND(-F9*$D$3,2)</f>
        <v>-47580</v>
      </c>
      <c r="G41" s="20">
        <f t="shared" si="15"/>
        <v>-87876</v>
      </c>
      <c r="H41" s="20">
        <f t="shared" si="15"/>
        <v>-112887</v>
      </c>
      <c r="I41" s="20">
        <f t="shared" si="15"/>
        <v>-53448</v>
      </c>
      <c r="J41" s="20">
        <f t="shared" si="15"/>
        <v>-70326</v>
      </c>
      <c r="K41" s="20">
        <f t="shared" si="15"/>
        <v>-53460</v>
      </c>
      <c r="L41" s="20">
        <f t="shared" si="15"/>
        <v>-40521</v>
      </c>
      <c r="M41" s="20">
        <f t="shared" si="15"/>
        <v>-24342</v>
      </c>
      <c r="N41" s="56">
        <f t="shared" si="14"/>
        <v>-753948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748172.89</v>
      </c>
      <c r="C52" s="34">
        <f aca="true" t="shared" si="18" ref="C52:M52">+C37+C39</f>
        <v>519854.65</v>
      </c>
      <c r="D52" s="34">
        <f t="shared" si="18"/>
        <v>494192.39</v>
      </c>
      <c r="E52" s="34">
        <f t="shared" si="18"/>
        <v>153815.91</v>
      </c>
      <c r="F52" s="34">
        <f t="shared" si="18"/>
        <v>485929.22</v>
      </c>
      <c r="G52" s="34">
        <f t="shared" si="18"/>
        <v>592040.02</v>
      </c>
      <c r="H52" s="34">
        <f t="shared" si="18"/>
        <v>661247.56</v>
      </c>
      <c r="I52" s="34">
        <f t="shared" si="18"/>
        <v>607040.75</v>
      </c>
      <c r="J52" s="34">
        <f t="shared" si="18"/>
        <v>477133.36</v>
      </c>
      <c r="K52" s="34">
        <f t="shared" si="18"/>
        <v>583673.48</v>
      </c>
      <c r="L52" s="34">
        <f t="shared" si="18"/>
        <v>289523.46</v>
      </c>
      <c r="M52" s="34">
        <f t="shared" si="18"/>
        <v>168669.07</v>
      </c>
      <c r="N52" s="34">
        <f>SUM(B52:M52)</f>
        <v>5781292.760000001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5781292.779999999</v>
      </c>
      <c r="P55" s="42"/>
    </row>
    <row r="56" spans="1:14" ht="18.75" customHeight="1">
      <c r="A56" s="17" t="s">
        <v>80</v>
      </c>
      <c r="B56" s="44">
        <v>145200.37</v>
      </c>
      <c r="C56" s="44">
        <v>141490.92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286691.29000000004</v>
      </c>
    </row>
    <row r="57" spans="1:14" ht="18.75" customHeight="1">
      <c r="A57" s="17" t="s">
        <v>81</v>
      </c>
      <c r="B57" s="44">
        <v>475592.55</v>
      </c>
      <c r="C57" s="44">
        <v>304994.59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780587.14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494192.39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494192.39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153815.91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153815.91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158233.43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158233.43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84251.56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84251.56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283495.9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283495.9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134383.22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134383.22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193996.59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193996.59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364735.59</v>
      </c>
      <c r="K65" s="43">
        <v>0</v>
      </c>
      <c r="L65" s="43">
        <v>0</v>
      </c>
      <c r="M65" s="43">
        <v>0</v>
      </c>
      <c r="N65" s="34">
        <f t="shared" si="19"/>
        <v>364735.59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228155.61</v>
      </c>
      <c r="L66" s="43">
        <v>0</v>
      </c>
      <c r="M66" s="43">
        <v>0</v>
      </c>
      <c r="N66" s="31">
        <f t="shared" si="19"/>
        <v>228155.61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155279.45</v>
      </c>
      <c r="M67" s="43">
        <v>0</v>
      </c>
      <c r="N67" s="34">
        <f t="shared" si="19"/>
        <v>155279.45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168669.07</v>
      </c>
      <c r="N68" s="31">
        <f t="shared" si="19"/>
        <v>168669.07</v>
      </c>
    </row>
    <row r="69" spans="1:14" ht="18.75" customHeight="1">
      <c r="A69" s="40" t="s">
        <v>92</v>
      </c>
      <c r="B69" s="38">
        <v>127379.97</v>
      </c>
      <c r="C69" s="38">
        <v>73369.14</v>
      </c>
      <c r="D69" s="43">
        <v>0</v>
      </c>
      <c r="E69" s="38">
        <v>0</v>
      </c>
      <c r="F69" s="38">
        <v>327695.79</v>
      </c>
      <c r="G69" s="38">
        <v>507788.46</v>
      </c>
      <c r="H69" s="38">
        <v>243368.44</v>
      </c>
      <c r="I69" s="38">
        <v>413044.17</v>
      </c>
      <c r="J69" s="38">
        <v>112397.77</v>
      </c>
      <c r="K69" s="38">
        <v>355517.87</v>
      </c>
      <c r="L69" s="38">
        <v>134244.02</v>
      </c>
      <c r="M69" s="43">
        <v>0</v>
      </c>
      <c r="N69" s="38">
        <f>SUM(B69:M69)</f>
        <v>2294805.63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1.947981225384891</v>
      </c>
      <c r="C73" s="54">
        <v>1.9313101683444718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1.6939999949451932</v>
      </c>
      <c r="C74" s="54">
        <v>1.594599991844512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1.5792000125914671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1.9566000137665198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1.8175999918234964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1.4482999970178376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1.7033931780486045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1.6205999223287262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1.6419000126780205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1.8492000054044562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1.7678999972252283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2.099800036900604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2.0890000432928546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2014-08-01T20:19:35Z</dcterms:modified>
  <cp:category/>
  <cp:version/>
  <cp:contentType/>
  <cp:contentStatus/>
</cp:coreProperties>
</file>