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<sst xmlns="http://schemas.openxmlformats.org/spreadsheetml/2006/main" count="100" uniqueCount="98">
  <si>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</si>
  <si>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</si>
  <si>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</si>
  <si>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</si>
  <si>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</si>
  <si>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</si>
  <si>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</si>
  <si>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</si>
  <si>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</si>
  <si>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</si>
  <si>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</si>
  <si>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</si>
  <si>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</si>
  <si>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</si>
  <si>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</si>
  <si>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</si>
  <si>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</si>
  <si>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</si>
  <si>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</si>
  <si>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</si>
  <si>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</si>
  <si>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</si>
  <si>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</si>
  <si>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</si>
  <si>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</si>
  <si>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</si>
  <si>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</si>
  <si>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</si>
  <si>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</si>
  <si>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</si>
  <si>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</si>
  <si>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</si>
  <si>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</si>
  <si>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</si>
  <si>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</si>
  <si>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</si>
  <si>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</si>
  <si>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</si>
  <si>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</si>
  <si>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</si>
  <si>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</si>
  <si>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</si>
  <si>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</si>
  <si>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</si>
  <si>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</si>
  <si>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</si>
  <si>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</si>
  <si>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</si>
  <si>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</si>
  <si>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</si>
  <si>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</si>
  <si>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</si>
  <si>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</si>
  <si>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</si>
  <si>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</si>
  <si>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</si>
  <si>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</si>
  <si>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</si>
  <si>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</si>
  <si>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</si>
  <si>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</si>
  <si>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</si>
  <si>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</si>
  <si>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</si>
  <si>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</si>
  <si>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</si>
  <si>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</si>
  <si>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</si>
  <si>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</si>
  <si>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</si>
  <si>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</si>
  <si>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</si>
  <si>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</si>
  <si>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</si>
  <si>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</si>
  <si>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</si>
  <si>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</si>
  <si>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</si>
  <si>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</si>
  <si>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</si>
  <si>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</si>
  <si>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</si>
  <si>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</si>
  <si>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</si>
  <si>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</si>
  <si>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</si>
  <si>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</si>
  <si>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</si>
  <si>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</si>
  <si>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</si>
  <si>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</si>
  <si>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</si>
  <si>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</si>
  <si>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</si>
  <si>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</si>
  <si>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</si>
  <si>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</si>
  <si>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22/07/14 - VENCIMENTO 29/07/14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</si>
</sst>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2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7" t="s">
        <v>4</v>
      </c>
      <c r="B4" s="67" t="s">
        <v>64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 t="s">
        <v>5</v>
      </c>
    </row>
    <row r="5" spans="1:14" ht="42" customHeight="1">
      <c r="A5" s="67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7"/>
    </row>
    <row r="6" spans="1:14" ht="20.25" customHeight="1">
      <c r="A6" s="67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7"/>
    </row>
    <row r="7" spans="1:16" ht="18.75" customHeight="1">
      <c r="A7" s="9" t="s">
        <v>6</v>
      </c>
      <c r="B7" s="10">
        <f>B8+B20+B24</f>
        <v>492712</v>
      </c>
      <c r="C7" s="10">
        <f>C8+C20+C24</f>
        <v>357974</v>
      </c>
      <c r="D7" s="10">
        <f>D8+D20+D24</f>
        <v>354152</v>
      </c>
      <c r="E7" s="10">
        <f>E8+E20+E24</f>
        <v>84026</v>
      </c>
      <c r="F7" s="10">
        <f aca="true" t="shared" si="0" ref="F7:M7">F8+F20+F24</f>
        <v>292188</v>
      </c>
      <c r="G7" s="10">
        <f t="shared" si="0"/>
        <v>478549</v>
      </c>
      <c r="H7" s="10">
        <f t="shared" si="0"/>
        <v>470730</v>
      </c>
      <c r="I7" s="10">
        <f t="shared" si="0"/>
        <v>398750</v>
      </c>
      <c r="J7" s="10">
        <f t="shared" si="0"/>
        <v>304663</v>
      </c>
      <c r="K7" s="10">
        <f t="shared" si="0"/>
        <v>356482</v>
      </c>
      <c r="L7" s="10">
        <f t="shared" si="0"/>
        <v>157595</v>
      </c>
      <c r="M7" s="10">
        <f t="shared" si="0"/>
        <v>91177</v>
      </c>
      <c r="N7" s="10">
        <f>+N8+N20+N24</f>
        <v>3838998</v>
      </c>
      <c r="P7" s="41"/>
    </row>
    <row r="8" spans="1:14" ht="18.75" customHeight="1">
      <c r="A8" s="11" t="s">
        <v>34</v>
      </c>
      <c r="B8" s="12">
        <f>+B9+B12+B16</f>
        <v>270741</v>
      </c>
      <c r="C8" s="12">
        <f>+C9+C12+C16</f>
        <v>207221</v>
      </c>
      <c r="D8" s="12">
        <f>+D9+D12+D16</f>
        <v>219881</v>
      </c>
      <c r="E8" s="12">
        <f>+E9+E12+E16</f>
        <v>51211</v>
      </c>
      <c r="F8" s="12">
        <f aca="true" t="shared" si="1" ref="F8:M8">+F9+F12+F16</f>
        <v>168583</v>
      </c>
      <c r="G8" s="12">
        <f t="shared" si="1"/>
        <v>280327</v>
      </c>
      <c r="H8" s="12">
        <f t="shared" si="1"/>
        <v>263947</v>
      </c>
      <c r="I8" s="12">
        <f t="shared" si="1"/>
        <v>224891</v>
      </c>
      <c r="J8" s="12">
        <f t="shared" si="1"/>
        <v>176866</v>
      </c>
      <c r="K8" s="12">
        <f t="shared" si="1"/>
        <v>187677</v>
      </c>
      <c r="L8" s="12">
        <f t="shared" si="1"/>
        <v>92405</v>
      </c>
      <c r="M8" s="12">
        <f t="shared" si="1"/>
        <v>56353</v>
      </c>
      <c r="N8" s="12">
        <f>SUM(B8:M8)</f>
        <v>2200103</v>
      </c>
    </row>
    <row r="9" spans="1:14" ht="18.75" customHeight="1">
      <c r="A9" s="13" t="s">
        <v>7</v>
      </c>
      <c r="B9" s="14">
        <v>30966</v>
      </c>
      <c r="C9" s="14">
        <v>29362</v>
      </c>
      <c r="D9" s="14">
        <v>19003</v>
      </c>
      <c r="E9" s="14">
        <v>5301</v>
      </c>
      <c r="F9" s="14">
        <v>15347</v>
      </c>
      <c r="G9" s="14">
        <v>28228</v>
      </c>
      <c r="H9" s="14">
        <v>37708</v>
      </c>
      <c r="I9" s="14">
        <v>17267</v>
      </c>
      <c r="J9" s="14">
        <v>23139</v>
      </c>
      <c r="K9" s="14">
        <v>17336</v>
      </c>
      <c r="L9" s="14">
        <v>12758</v>
      </c>
      <c r="M9" s="14">
        <v>7831</v>
      </c>
      <c r="N9" s="12">
        <f aca="true" t="shared" si="2" ref="N9:N19">SUM(B9:M9)</f>
        <v>244246</v>
      </c>
    </row>
    <row r="10" spans="1:14" ht="18.75" customHeight="1">
      <c r="A10" s="15" t="s">
        <v>8</v>
      </c>
      <c r="B10" s="14">
        <f>+B9-B11</f>
        <v>30966</v>
      </c>
      <c r="C10" s="14">
        <f>+C9-C11</f>
        <v>29362</v>
      </c>
      <c r="D10" s="14">
        <f>+D9-D11</f>
        <v>19003</v>
      </c>
      <c r="E10" s="14">
        <f>+E9-E11</f>
        <v>5301</v>
      </c>
      <c r="F10" s="14">
        <f aca="true" t="shared" si="3" ref="F10:M10">+F9-F11</f>
        <v>15347</v>
      </c>
      <c r="G10" s="14">
        <f t="shared" si="3"/>
        <v>28228</v>
      </c>
      <c r="H10" s="14">
        <f t="shared" si="3"/>
        <v>37708</v>
      </c>
      <c r="I10" s="14">
        <f t="shared" si="3"/>
        <v>17267</v>
      </c>
      <c r="J10" s="14">
        <f t="shared" si="3"/>
        <v>23139</v>
      </c>
      <c r="K10" s="14">
        <f t="shared" si="3"/>
        <v>17336</v>
      </c>
      <c r="L10" s="14">
        <f t="shared" si="3"/>
        <v>12758</v>
      </c>
      <c r="M10" s="14">
        <f t="shared" si="3"/>
        <v>7831</v>
      </c>
      <c r="N10" s="12">
        <f t="shared" si="2"/>
        <v>244246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239623</v>
      </c>
      <c r="C12" s="14">
        <f>C13+C14+C15</f>
        <v>177767</v>
      </c>
      <c r="D12" s="14">
        <f>D13+D14+D15</f>
        <v>200873</v>
      </c>
      <c r="E12" s="14">
        <f>E13+E14+E15</f>
        <v>45904</v>
      </c>
      <c r="F12" s="14">
        <f aca="true" t="shared" si="4" ref="F12:M12">F13+F14+F15</f>
        <v>153157</v>
      </c>
      <c r="G12" s="14">
        <f t="shared" si="4"/>
        <v>252058</v>
      </c>
      <c r="H12" s="14">
        <f t="shared" si="4"/>
        <v>226218</v>
      </c>
      <c r="I12" s="14">
        <f t="shared" si="4"/>
        <v>207580</v>
      </c>
      <c r="J12" s="14">
        <f t="shared" si="4"/>
        <v>153716</v>
      </c>
      <c r="K12" s="14">
        <f t="shared" si="4"/>
        <v>170338</v>
      </c>
      <c r="L12" s="14">
        <f t="shared" si="4"/>
        <v>79647</v>
      </c>
      <c r="M12" s="14">
        <f t="shared" si="4"/>
        <v>48522</v>
      </c>
      <c r="N12" s="12">
        <f t="shared" si="2"/>
        <v>1955403</v>
      </c>
    </row>
    <row r="13" spans="1:14" ht="18.75" customHeight="1">
      <c r="A13" s="15" t="s">
        <v>10</v>
      </c>
      <c r="B13" s="14">
        <v>112603</v>
      </c>
      <c r="C13" s="14">
        <v>86480</v>
      </c>
      <c r="D13" s="14">
        <v>95178</v>
      </c>
      <c r="E13" s="14">
        <v>21851</v>
      </c>
      <c r="F13" s="14">
        <v>72921</v>
      </c>
      <c r="G13" s="14">
        <v>122117</v>
      </c>
      <c r="H13" s="14">
        <v>112892</v>
      </c>
      <c r="I13" s="14">
        <v>102226</v>
      </c>
      <c r="J13" s="14">
        <v>73812</v>
      </c>
      <c r="K13" s="14">
        <v>82135</v>
      </c>
      <c r="L13" s="14">
        <v>38121</v>
      </c>
      <c r="M13" s="14">
        <v>22610</v>
      </c>
      <c r="N13" s="12">
        <f t="shared" si="2"/>
        <v>942946</v>
      </c>
    </row>
    <row r="14" spans="1:14" ht="18.75" customHeight="1">
      <c r="A14" s="15" t="s">
        <v>11</v>
      </c>
      <c r="B14" s="14">
        <v>107632</v>
      </c>
      <c r="C14" s="14">
        <v>76662</v>
      </c>
      <c r="D14" s="14">
        <v>93936</v>
      </c>
      <c r="E14" s="14">
        <v>20449</v>
      </c>
      <c r="F14" s="14">
        <v>68720</v>
      </c>
      <c r="G14" s="14">
        <v>110516</v>
      </c>
      <c r="H14" s="14">
        <v>96965</v>
      </c>
      <c r="I14" s="14">
        <v>92416</v>
      </c>
      <c r="J14" s="14">
        <v>68530</v>
      </c>
      <c r="K14" s="14">
        <v>75908</v>
      </c>
      <c r="L14" s="14">
        <v>36699</v>
      </c>
      <c r="M14" s="14">
        <v>23116</v>
      </c>
      <c r="N14" s="12">
        <f t="shared" si="2"/>
        <v>871549</v>
      </c>
    </row>
    <row r="15" spans="1:14" ht="18.75" customHeight="1">
      <c r="A15" s="15" t="s">
        <v>12</v>
      </c>
      <c r="B15" s="14">
        <v>19388</v>
      </c>
      <c r="C15" s="14">
        <v>14625</v>
      </c>
      <c r="D15" s="14">
        <v>11759</v>
      </c>
      <c r="E15" s="14">
        <v>3604</v>
      </c>
      <c r="F15" s="14">
        <v>11516</v>
      </c>
      <c r="G15" s="14">
        <v>19425</v>
      </c>
      <c r="H15" s="14">
        <v>16361</v>
      </c>
      <c r="I15" s="14">
        <v>12938</v>
      </c>
      <c r="J15" s="14">
        <v>11374</v>
      </c>
      <c r="K15" s="14">
        <v>12295</v>
      </c>
      <c r="L15" s="14">
        <v>4827</v>
      </c>
      <c r="M15" s="14">
        <v>2796</v>
      </c>
      <c r="N15" s="12">
        <f t="shared" si="2"/>
        <v>140908</v>
      </c>
    </row>
    <row r="16" spans="1:14" ht="18.75" customHeight="1">
      <c r="A16" s="16" t="s">
        <v>33</v>
      </c>
      <c r="B16" s="14">
        <f>B17+B18+B19</f>
        <v>152</v>
      </c>
      <c r="C16" s="14">
        <f>C17+C18+C19</f>
        <v>92</v>
      </c>
      <c r="D16" s="14">
        <f>D17+D18+D19</f>
        <v>5</v>
      </c>
      <c r="E16" s="14">
        <f>E17+E18+E19</f>
        <v>6</v>
      </c>
      <c r="F16" s="14">
        <f aca="true" t="shared" si="5" ref="F16:M16">F17+F18+F19</f>
        <v>79</v>
      </c>
      <c r="G16" s="14">
        <f t="shared" si="5"/>
        <v>41</v>
      </c>
      <c r="H16" s="14">
        <f t="shared" si="5"/>
        <v>21</v>
      </c>
      <c r="I16" s="14">
        <f t="shared" si="5"/>
        <v>44</v>
      </c>
      <c r="J16" s="14">
        <f t="shared" si="5"/>
        <v>11</v>
      </c>
      <c r="K16" s="14">
        <f t="shared" si="5"/>
        <v>3</v>
      </c>
      <c r="L16" s="14">
        <f t="shared" si="5"/>
        <v>0</v>
      </c>
      <c r="M16" s="14">
        <f t="shared" si="5"/>
        <v>0</v>
      </c>
      <c r="N16" s="12">
        <f t="shared" si="2"/>
        <v>454</v>
      </c>
    </row>
    <row r="17" spans="1:14" ht="18.75" customHeight="1">
      <c r="A17" s="15" t="s">
        <v>30</v>
      </c>
      <c r="B17" s="14">
        <v>118</v>
      </c>
      <c r="C17" s="14">
        <v>69</v>
      </c>
      <c r="D17" s="14">
        <v>4</v>
      </c>
      <c r="E17" s="14">
        <v>4</v>
      </c>
      <c r="F17" s="14">
        <v>56</v>
      </c>
      <c r="G17" s="14">
        <v>33</v>
      </c>
      <c r="H17" s="14">
        <v>17</v>
      </c>
      <c r="I17" s="14">
        <v>34</v>
      </c>
      <c r="J17" s="14">
        <v>8</v>
      </c>
      <c r="K17" s="14">
        <v>3</v>
      </c>
      <c r="L17" s="14">
        <v>0</v>
      </c>
      <c r="M17" s="14">
        <v>0</v>
      </c>
      <c r="N17" s="12">
        <f t="shared" si="2"/>
        <v>346</v>
      </c>
    </row>
    <row r="18" spans="1:14" ht="18.75" customHeight="1">
      <c r="A18" s="15" t="s">
        <v>31</v>
      </c>
      <c r="B18" s="14">
        <v>6</v>
      </c>
      <c r="C18" s="14">
        <v>10</v>
      </c>
      <c r="D18" s="14">
        <v>1</v>
      </c>
      <c r="E18" s="14">
        <v>0</v>
      </c>
      <c r="F18" s="14">
        <v>4</v>
      </c>
      <c r="G18" s="14">
        <v>0</v>
      </c>
      <c r="H18" s="14">
        <v>1</v>
      </c>
      <c r="I18" s="14">
        <v>4</v>
      </c>
      <c r="J18" s="14">
        <v>0</v>
      </c>
      <c r="K18" s="14">
        <v>0</v>
      </c>
      <c r="L18" s="14">
        <v>0</v>
      </c>
      <c r="M18" s="14">
        <v>0</v>
      </c>
      <c r="N18" s="12">
        <f t="shared" si="2"/>
        <v>26</v>
      </c>
    </row>
    <row r="19" spans="1:14" ht="18.75" customHeight="1">
      <c r="A19" s="15" t="s">
        <v>32</v>
      </c>
      <c r="B19" s="14">
        <v>28</v>
      </c>
      <c r="C19" s="14">
        <v>13</v>
      </c>
      <c r="D19" s="14">
        <v>0</v>
      </c>
      <c r="E19" s="14">
        <v>2</v>
      </c>
      <c r="F19" s="14">
        <v>19</v>
      </c>
      <c r="G19" s="14">
        <v>8</v>
      </c>
      <c r="H19" s="14">
        <v>3</v>
      </c>
      <c r="I19" s="14">
        <v>6</v>
      </c>
      <c r="J19" s="14">
        <v>3</v>
      </c>
      <c r="K19" s="14">
        <v>0</v>
      </c>
      <c r="L19" s="14">
        <v>0</v>
      </c>
      <c r="M19" s="14">
        <v>0</v>
      </c>
      <c r="N19" s="12">
        <f t="shared" si="2"/>
        <v>82</v>
      </c>
    </row>
    <row r="20" spans="1:14" ht="18.75" customHeight="1">
      <c r="A20" s="17" t="s">
        <v>13</v>
      </c>
      <c r="B20" s="18">
        <f>B21+B22+B23</f>
        <v>165196</v>
      </c>
      <c r="C20" s="18">
        <f>C21+C22+C23</f>
        <v>103749</v>
      </c>
      <c r="D20" s="18">
        <f>D21+D22+D23</f>
        <v>90828</v>
      </c>
      <c r="E20" s="18">
        <f>E21+E22+E23</f>
        <v>20764</v>
      </c>
      <c r="F20" s="18">
        <f aca="true" t="shared" si="6" ref="F20:M20">F21+F22+F23</f>
        <v>79142</v>
      </c>
      <c r="G20" s="18">
        <f t="shared" si="6"/>
        <v>130096</v>
      </c>
      <c r="H20" s="18">
        <f t="shared" si="6"/>
        <v>145034</v>
      </c>
      <c r="I20" s="18">
        <f t="shared" si="6"/>
        <v>132798</v>
      </c>
      <c r="J20" s="18">
        <f t="shared" si="6"/>
        <v>90634</v>
      </c>
      <c r="K20" s="18">
        <f t="shared" si="6"/>
        <v>134735</v>
      </c>
      <c r="L20" s="18">
        <f t="shared" si="6"/>
        <v>53135</v>
      </c>
      <c r="M20" s="18">
        <f t="shared" si="6"/>
        <v>29111</v>
      </c>
      <c r="N20" s="12">
        <f aca="true" t="shared" si="7" ref="N20:N26">SUM(B20:M20)</f>
        <v>1175222</v>
      </c>
    </row>
    <row r="21" spans="1:14" ht="18.75" customHeight="1">
      <c r="A21" s="13" t="s">
        <v>14</v>
      </c>
      <c r="B21" s="14">
        <v>87323</v>
      </c>
      <c r="C21" s="14">
        <v>58832</v>
      </c>
      <c r="D21" s="14">
        <v>51356</v>
      </c>
      <c r="E21" s="14">
        <v>11715</v>
      </c>
      <c r="F21" s="14">
        <v>44224</v>
      </c>
      <c r="G21" s="14">
        <v>74767</v>
      </c>
      <c r="H21" s="14">
        <v>83311</v>
      </c>
      <c r="I21" s="14">
        <v>73635</v>
      </c>
      <c r="J21" s="14">
        <v>49663</v>
      </c>
      <c r="K21" s="14">
        <v>72430</v>
      </c>
      <c r="L21" s="14">
        <v>28338</v>
      </c>
      <c r="M21" s="14">
        <v>15277</v>
      </c>
      <c r="N21" s="12">
        <f t="shared" si="7"/>
        <v>650871</v>
      </c>
    </row>
    <row r="22" spans="1:14" ht="18.75" customHeight="1">
      <c r="A22" s="13" t="s">
        <v>15</v>
      </c>
      <c r="B22" s="14">
        <v>66553</v>
      </c>
      <c r="C22" s="14">
        <v>37811</v>
      </c>
      <c r="D22" s="14">
        <v>34142</v>
      </c>
      <c r="E22" s="14">
        <v>7482</v>
      </c>
      <c r="F22" s="14">
        <v>29243</v>
      </c>
      <c r="G22" s="14">
        <v>46344</v>
      </c>
      <c r="H22" s="14">
        <v>53021</v>
      </c>
      <c r="I22" s="14">
        <v>51841</v>
      </c>
      <c r="J22" s="14">
        <v>35352</v>
      </c>
      <c r="K22" s="14">
        <v>54592</v>
      </c>
      <c r="L22" s="14">
        <v>22013</v>
      </c>
      <c r="M22" s="14">
        <v>12473</v>
      </c>
      <c r="N22" s="12">
        <f t="shared" si="7"/>
        <v>450867</v>
      </c>
    </row>
    <row r="23" spans="1:14" ht="18.75" customHeight="1">
      <c r="A23" s="13" t="s">
        <v>16</v>
      </c>
      <c r="B23" s="14">
        <v>11320</v>
      </c>
      <c r="C23" s="14">
        <v>7106</v>
      </c>
      <c r="D23" s="14">
        <v>5330</v>
      </c>
      <c r="E23" s="14">
        <v>1567</v>
      </c>
      <c r="F23" s="14">
        <v>5675</v>
      </c>
      <c r="G23" s="14">
        <v>8985</v>
      </c>
      <c r="H23" s="14">
        <v>8702</v>
      </c>
      <c r="I23" s="14">
        <v>7322</v>
      </c>
      <c r="J23" s="14">
        <v>5619</v>
      </c>
      <c r="K23" s="14">
        <v>7713</v>
      </c>
      <c r="L23" s="14">
        <v>2784</v>
      </c>
      <c r="M23" s="14">
        <v>1361</v>
      </c>
      <c r="N23" s="12">
        <f t="shared" si="7"/>
        <v>73484</v>
      </c>
    </row>
    <row r="24" spans="1:14" ht="18.75" customHeight="1">
      <c r="A24" s="17" t="s">
        <v>17</v>
      </c>
      <c r="B24" s="14">
        <f>B25+B26</f>
        <v>56775</v>
      </c>
      <c r="C24" s="14">
        <f>C25+C26</f>
        <v>47004</v>
      </c>
      <c r="D24" s="14">
        <f>D25+D26</f>
        <v>43443</v>
      </c>
      <c r="E24" s="14">
        <f>E25+E26</f>
        <v>12051</v>
      </c>
      <c r="F24" s="14">
        <f aca="true" t="shared" si="8" ref="F24:M24">F25+F26</f>
        <v>44463</v>
      </c>
      <c r="G24" s="14">
        <f t="shared" si="8"/>
        <v>68126</v>
      </c>
      <c r="H24" s="14">
        <f t="shared" si="8"/>
        <v>61749</v>
      </c>
      <c r="I24" s="14">
        <f t="shared" si="8"/>
        <v>41061</v>
      </c>
      <c r="J24" s="14">
        <f t="shared" si="8"/>
        <v>37163</v>
      </c>
      <c r="K24" s="14">
        <f t="shared" si="8"/>
        <v>34070</v>
      </c>
      <c r="L24" s="14">
        <f t="shared" si="8"/>
        <v>12055</v>
      </c>
      <c r="M24" s="14">
        <f t="shared" si="8"/>
        <v>5713</v>
      </c>
      <c r="N24" s="12">
        <f t="shared" si="7"/>
        <v>463673</v>
      </c>
    </row>
    <row r="25" spans="1:16" ht="18.75" customHeight="1">
      <c r="A25" s="13" t="s">
        <v>18</v>
      </c>
      <c r="B25" s="14">
        <v>36336</v>
      </c>
      <c r="C25" s="14">
        <v>30083</v>
      </c>
      <c r="D25" s="14">
        <v>27804</v>
      </c>
      <c r="E25" s="14">
        <v>7713</v>
      </c>
      <c r="F25" s="14">
        <v>28456</v>
      </c>
      <c r="G25" s="14">
        <v>43601</v>
      </c>
      <c r="H25" s="14">
        <v>39519</v>
      </c>
      <c r="I25" s="14">
        <v>26279</v>
      </c>
      <c r="J25" s="14">
        <v>23784</v>
      </c>
      <c r="K25" s="14">
        <v>21805</v>
      </c>
      <c r="L25" s="14">
        <v>7715</v>
      </c>
      <c r="M25" s="14">
        <v>3656</v>
      </c>
      <c r="N25" s="12">
        <f t="shared" si="7"/>
        <v>296751</v>
      </c>
      <c r="P25" s="62"/>
    </row>
    <row r="26" spans="1:14" ht="18.75" customHeight="1">
      <c r="A26" s="13" t="s">
        <v>19</v>
      </c>
      <c r="B26" s="14">
        <v>20439</v>
      </c>
      <c r="C26" s="14">
        <v>16921</v>
      </c>
      <c r="D26" s="14">
        <v>15639</v>
      </c>
      <c r="E26" s="14">
        <v>4338</v>
      </c>
      <c r="F26" s="14">
        <v>16007</v>
      </c>
      <c r="G26" s="14">
        <v>24525</v>
      </c>
      <c r="H26" s="14">
        <v>22230</v>
      </c>
      <c r="I26" s="14">
        <v>14782</v>
      </c>
      <c r="J26" s="14">
        <v>13379</v>
      </c>
      <c r="K26" s="14">
        <v>12265</v>
      </c>
      <c r="L26" s="14">
        <v>4340</v>
      </c>
      <c r="M26" s="14">
        <v>2057</v>
      </c>
      <c r="N26" s="12">
        <f t="shared" si="7"/>
        <v>166922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857713.05</v>
      </c>
      <c r="C37" s="29">
        <f>ROUND(+C7*C35,2)</f>
        <v>602112.27</v>
      </c>
      <c r="D37" s="29">
        <f>ROUND(+D7*D35,2)</f>
        <v>559276.84</v>
      </c>
      <c r="E37" s="29">
        <f>ROUND(+E7*E35,2)</f>
        <v>164405.27</v>
      </c>
      <c r="F37" s="29">
        <f aca="true" t="shared" si="11" ref="F37:M37">ROUND(+F7*F35,2)</f>
        <v>531080.91</v>
      </c>
      <c r="G37" s="29">
        <f t="shared" si="11"/>
        <v>693082.52</v>
      </c>
      <c r="H37" s="29">
        <f t="shared" si="11"/>
        <v>792238.59</v>
      </c>
      <c r="I37" s="29">
        <f t="shared" si="11"/>
        <v>654707.63</v>
      </c>
      <c r="J37" s="29">
        <f t="shared" si="11"/>
        <v>563382.82</v>
      </c>
      <c r="K37" s="29">
        <f t="shared" si="11"/>
        <v>630224.53</v>
      </c>
      <c r="L37" s="29">
        <f t="shared" si="11"/>
        <v>330917.98</v>
      </c>
      <c r="M37" s="29">
        <f t="shared" si="11"/>
        <v>190468.75</v>
      </c>
      <c r="N37" s="29">
        <f>SUM(B37:M37)</f>
        <v>6569611.16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-92898</v>
      </c>
      <c r="C39" s="30">
        <f>+C40+C43+C50</f>
        <v>-88086</v>
      </c>
      <c r="D39" s="30">
        <f>+D40+D43+D50</f>
        <v>-57009</v>
      </c>
      <c r="E39" s="30">
        <f>+E40+E43+E50</f>
        <v>-15903</v>
      </c>
      <c r="F39" s="30">
        <f aca="true" t="shared" si="12" ref="F39:M39">+F40+F43+F50</f>
        <v>-46041</v>
      </c>
      <c r="G39" s="30">
        <f t="shared" si="12"/>
        <v>-84684</v>
      </c>
      <c r="H39" s="30">
        <f t="shared" si="12"/>
        <v>-113124</v>
      </c>
      <c r="I39" s="30">
        <f t="shared" si="12"/>
        <v>-51801</v>
      </c>
      <c r="J39" s="30">
        <f t="shared" si="12"/>
        <v>-69417</v>
      </c>
      <c r="K39" s="30">
        <f t="shared" si="12"/>
        <v>-52008</v>
      </c>
      <c r="L39" s="30">
        <f t="shared" si="12"/>
        <v>-38274</v>
      </c>
      <c r="M39" s="30">
        <f t="shared" si="12"/>
        <v>-23493</v>
      </c>
      <c r="N39" s="30">
        <f>+N40+N43+N50</f>
        <v>-732738</v>
      </c>
      <c r="P39" s="42"/>
    </row>
    <row r="40" spans="1:16" ht="18.75" customHeight="1">
      <c r="A40" s="17" t="s">
        <v>70</v>
      </c>
      <c r="B40" s="31">
        <f>B41+B42</f>
        <v>-92898</v>
      </c>
      <c r="C40" s="31">
        <f>C41+C42</f>
        <v>-88086</v>
      </c>
      <c r="D40" s="31">
        <f>D41+D42</f>
        <v>-57009</v>
      </c>
      <c r="E40" s="31">
        <f>E41+E42</f>
        <v>-15903</v>
      </c>
      <c r="F40" s="31">
        <f aca="true" t="shared" si="13" ref="F40:M40">F41+F42</f>
        <v>-46041</v>
      </c>
      <c r="G40" s="31">
        <f t="shared" si="13"/>
        <v>-84684</v>
      </c>
      <c r="H40" s="31">
        <f t="shared" si="13"/>
        <v>-113124</v>
      </c>
      <c r="I40" s="31">
        <f t="shared" si="13"/>
        <v>-51801</v>
      </c>
      <c r="J40" s="31">
        <f t="shared" si="13"/>
        <v>-69417</v>
      </c>
      <c r="K40" s="31">
        <f t="shared" si="13"/>
        <v>-52008</v>
      </c>
      <c r="L40" s="31">
        <f t="shared" si="13"/>
        <v>-38274</v>
      </c>
      <c r="M40" s="31">
        <f t="shared" si="13"/>
        <v>-23493</v>
      </c>
      <c r="N40" s="30">
        <f aca="true" t="shared" si="14" ref="N40:N50">SUM(B40:M40)</f>
        <v>-732738</v>
      </c>
      <c r="P40" s="42"/>
    </row>
    <row r="41" spans="1:16" ht="18.75" customHeight="1">
      <c r="A41" s="13" t="s">
        <v>67</v>
      </c>
      <c r="B41" s="20">
        <f>ROUND(-B9*$D$3,2)</f>
        <v>-92898</v>
      </c>
      <c r="C41" s="20">
        <f>ROUND(-C9*$D$3,2)</f>
        <v>-88086</v>
      </c>
      <c r="D41" s="20">
        <f>ROUND(-D9*$D$3,2)</f>
        <v>-57009</v>
      </c>
      <c r="E41" s="20">
        <f>ROUND(-E9*$D$3,2)</f>
        <v>-15903</v>
      </c>
      <c r="F41" s="20">
        <f aca="true" t="shared" si="15" ref="F41:M41">ROUND(-F9*$D$3,2)</f>
        <v>-46041</v>
      </c>
      <c r="G41" s="20">
        <f t="shared" si="15"/>
        <v>-84684</v>
      </c>
      <c r="H41" s="20">
        <f t="shared" si="15"/>
        <v>-113124</v>
      </c>
      <c r="I41" s="20">
        <f t="shared" si="15"/>
        <v>-51801</v>
      </c>
      <c r="J41" s="20">
        <f t="shared" si="15"/>
        <v>-69417</v>
      </c>
      <c r="K41" s="20">
        <f t="shared" si="15"/>
        <v>-52008</v>
      </c>
      <c r="L41" s="20">
        <f t="shared" si="15"/>
        <v>-38274</v>
      </c>
      <c r="M41" s="20">
        <f t="shared" si="15"/>
        <v>-23493</v>
      </c>
      <c r="N41" s="56">
        <f t="shared" si="14"/>
        <v>-732738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20">
        <f>+B37+B39</f>
        <v>764815.05</v>
      </c>
      <c r="C52" s="34">
        <f aca="true" t="shared" si="18" ref="C52:M52">+C37+C39</f>
        <v>514026.27</v>
      </c>
      <c r="D52" s="34">
        <f t="shared" si="18"/>
        <v>502267.83999999997</v>
      </c>
      <c r="E52" s="34">
        <f t="shared" si="18"/>
        <v>148502.27</v>
      </c>
      <c r="F52" s="34">
        <f t="shared" si="18"/>
        <v>485039.91000000003</v>
      </c>
      <c r="G52" s="34">
        <f t="shared" si="18"/>
        <v>608398.52</v>
      </c>
      <c r="H52" s="34">
        <f t="shared" si="18"/>
        <v>679114.59</v>
      </c>
      <c r="I52" s="34">
        <f t="shared" si="18"/>
        <v>602906.63</v>
      </c>
      <c r="J52" s="34">
        <f t="shared" si="18"/>
        <v>493965.81999999995</v>
      </c>
      <c r="K52" s="34">
        <f t="shared" si="18"/>
        <v>578216.53</v>
      </c>
      <c r="L52" s="34">
        <f t="shared" si="18"/>
        <v>292643.98</v>
      </c>
      <c r="M52" s="34">
        <f t="shared" si="18"/>
        <v>166975.75</v>
      </c>
      <c r="N52" s="34">
        <f>SUM(B52:M52)</f>
        <v>5836873.16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/>
      <c r="K55" s="43"/>
      <c r="L55" s="43">
        <v>0</v>
      </c>
      <c r="M55" s="43">
        <v>0</v>
      </c>
      <c r="N55" s="34">
        <f>SUM(N56:N69)</f>
        <v>5836873.15</v>
      </c>
      <c r="P55" s="42"/>
    </row>
    <row r="56" spans="1:14" ht="18.75" customHeight="1">
      <c r="A56" s="17" t="s">
        <v>80</v>
      </c>
      <c r="B56" s="44">
        <v>146913.44</v>
      </c>
      <c r="C56" s="44">
        <v>142143.95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  <c r="K56" s="43"/>
      <c r="L56" s="43">
        <v>0</v>
      </c>
      <c r="M56" s="43">
        <v>0</v>
      </c>
      <c r="N56" s="34">
        <f>SUM(B56:M56)</f>
        <v>289057.39</v>
      </c>
    </row>
    <row r="57" spans="1:14" ht="18.75" customHeight="1">
      <c r="A57" s="17" t="s">
        <v>81</v>
      </c>
      <c r="B57" s="44">
        <v>490521.62</v>
      </c>
      <c r="C57" s="44">
        <v>298513.17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  <c r="K57" s="43"/>
      <c r="L57" s="43">
        <v>0</v>
      </c>
      <c r="M57" s="43">
        <v>0</v>
      </c>
      <c r="N57" s="34">
        <f aca="true" t="shared" si="19" ref="N57:N68">SUM(B57:M57)</f>
        <v>789034.79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502267.84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>
        <v>0</v>
      </c>
      <c r="M58" s="43">
        <v>0</v>
      </c>
      <c r="N58" s="31">
        <f t="shared" si="19"/>
        <v>502267.84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148502.27</v>
      </c>
      <c r="F59" s="43">
        <v>0</v>
      </c>
      <c r="G59" s="43">
        <v>0</v>
      </c>
      <c r="H59" s="43">
        <v>0</v>
      </c>
      <c r="I59" s="43">
        <v>0</v>
      </c>
      <c r="J59" s="43"/>
      <c r="K59" s="43"/>
      <c r="L59" s="43">
        <v>0</v>
      </c>
      <c r="M59" s="43">
        <v>0</v>
      </c>
      <c r="N59" s="34">
        <f t="shared" si="19"/>
        <v>148502.27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157344.11</v>
      </c>
      <c r="G60" s="43">
        <v>0</v>
      </c>
      <c r="H60" s="43">
        <v>0</v>
      </c>
      <c r="I60" s="43">
        <v>0</v>
      </c>
      <c r="J60" s="43"/>
      <c r="K60" s="43"/>
      <c r="L60" s="43">
        <v>0</v>
      </c>
      <c r="M60" s="43">
        <v>0</v>
      </c>
      <c r="N60" s="31">
        <f t="shared" si="19"/>
        <v>157344.11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100610.04</v>
      </c>
      <c r="H61" s="43">
        <v>0</v>
      </c>
      <c r="I61" s="43">
        <v>0</v>
      </c>
      <c r="J61" s="43"/>
      <c r="K61" s="43"/>
      <c r="L61" s="43">
        <v>0</v>
      </c>
      <c r="M61" s="43">
        <v>0</v>
      </c>
      <c r="N61" s="34">
        <f t="shared" si="19"/>
        <v>100610.04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295406.17</v>
      </c>
      <c r="I62" s="43">
        <v>0</v>
      </c>
      <c r="J62" s="43"/>
      <c r="K62" s="43"/>
      <c r="L62" s="43">
        <v>0</v>
      </c>
      <c r="M62" s="43">
        <v>0</v>
      </c>
      <c r="N62" s="34">
        <f t="shared" si="19"/>
        <v>295406.17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140339.94</v>
      </c>
      <c r="I63" s="43">
        <v>0</v>
      </c>
      <c r="J63" s="43"/>
      <c r="K63" s="43"/>
      <c r="L63" s="43">
        <v>0</v>
      </c>
      <c r="M63" s="43">
        <v>0</v>
      </c>
      <c r="N63" s="34">
        <f t="shared" si="19"/>
        <v>140339.94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189862.47</v>
      </c>
      <c r="J64" s="43"/>
      <c r="K64" s="43"/>
      <c r="L64" s="43">
        <v>0</v>
      </c>
      <c r="M64" s="43">
        <v>0</v>
      </c>
      <c r="N64" s="31">
        <f t="shared" si="19"/>
        <v>189862.47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381568.03</v>
      </c>
      <c r="K65" s="43"/>
      <c r="L65" s="43">
        <v>0</v>
      </c>
      <c r="M65" s="43">
        <v>0</v>
      </c>
      <c r="N65" s="34">
        <f t="shared" si="19"/>
        <v>381568.03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/>
      <c r="K66" s="31">
        <v>222698.64</v>
      </c>
      <c r="L66" s="43">
        <v>0</v>
      </c>
      <c r="M66" s="43">
        <v>0</v>
      </c>
      <c r="N66" s="31">
        <f t="shared" si="19"/>
        <v>222698.64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/>
      <c r="K67" s="44"/>
      <c r="L67" s="31">
        <v>158399.96</v>
      </c>
      <c r="M67" s="43">
        <v>0</v>
      </c>
      <c r="N67" s="34">
        <f t="shared" si="19"/>
        <v>158399.96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>
        <v>0</v>
      </c>
      <c r="M68" s="31">
        <v>166975.75</v>
      </c>
      <c r="N68" s="31">
        <f t="shared" si="19"/>
        <v>166975.75</v>
      </c>
    </row>
    <row r="69" spans="1:14" ht="18.75" customHeight="1">
      <c r="A69" s="40" t="s">
        <v>92</v>
      </c>
      <c r="B69" s="38">
        <v>127379.98</v>
      </c>
      <c r="C69" s="38">
        <v>73369.15</v>
      </c>
      <c r="D69" s="43">
        <v>0</v>
      </c>
      <c r="E69" s="38">
        <v>0</v>
      </c>
      <c r="F69" s="38">
        <v>327695.8</v>
      </c>
      <c r="G69" s="38">
        <v>507788.48</v>
      </c>
      <c r="H69" s="38">
        <v>243368.48</v>
      </c>
      <c r="I69" s="38">
        <v>413044.16</v>
      </c>
      <c r="J69" s="38">
        <v>112397.79</v>
      </c>
      <c r="K69" s="38">
        <v>355517.89</v>
      </c>
      <c r="L69" s="38">
        <v>134244.02</v>
      </c>
      <c r="M69" s="43">
        <v>0</v>
      </c>
      <c r="N69" s="38">
        <f>SUM(B69:M69)</f>
        <v>2294805.75</v>
      </c>
    </row>
    <row r="70" spans="1:14" ht="17.25" customHeight="1">
      <c r="A70" s="63"/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/>
      <c r="K70" s="64"/>
      <c r="L70" s="64">
        <v>0</v>
      </c>
      <c r="M70" s="64">
        <v>0</v>
      </c>
      <c r="N70" s="64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1.9503212503195828</v>
      </c>
      <c r="C73" s="54">
        <v>1.924092148912643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1.6939999900683052</v>
      </c>
      <c r="C74" s="54">
        <v>1.5946000098852176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1.579200004517834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1.9565999809582748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1.8176000041069449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1.4483000068958456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1.7036584862391808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1.6206000119575337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1.6419000125391852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1.8492000013129262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1.7679000061714196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2.099799993654621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2.088999967096965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2014-07-30T13:08:47Z</dcterms:modified>
  <cp:category/>
  <cp:version/>
  <cp:contentType/>
  <cp:contentStatus/>
</cp:coreProperties>
</file>