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<sst xmlns="http://schemas.openxmlformats.org/spreadsheetml/2006/main" count="100" uniqueCount="98">
  <si>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</si>
  <si>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</si>
  <si>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</si>
  <si>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</si>
  <si>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</si>
  <si>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</si>
  <si>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</si>
  <si>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</si>
  <si>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</si>
  <si>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</si>
  <si>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</si>
  <si>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</si>
  <si>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</si>
  <si>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</si>
  <si>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</si>
  <si>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</si>
  <si>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</si>
  <si>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</si>
  <si>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</si>
  <si>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</si>
  <si>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</si>
  <si>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</si>
  <si>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</si>
  <si>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</si>
  <si>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</si>
  <si>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</si>
  <si>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</si>
  <si>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</si>
  <si>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</si>
  <si>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</si>
  <si>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</si>
  <si>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</si>
  <si>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</si>
  <si>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</si>
  <si>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</si>
  <si>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</si>
  <si>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</si>
  <si>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</si>
  <si>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</si>
  <si>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</si>
  <si>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</si>
  <si>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</si>
  <si>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</si>
  <si>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</si>
  <si>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</si>
  <si>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</si>
  <si>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</si>
  <si>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</si>
  <si>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</si>
  <si>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</si>
  <si>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</si>
  <si>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</si>
  <si>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</si>
  <si>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</si>
  <si>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</si>
  <si>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</si>
  <si>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</si>
  <si>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</si>
  <si>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</si>
  <si>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</si>
  <si>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</si>
  <si>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</si>
  <si>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</si>
  <si>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</si>
  <si>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</si>
  <si>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</si>
  <si>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</si>
  <si>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</si>
  <si>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</si>
  <si>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</si>
  <si>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</si>
  <si>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</si>
  <si>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</si>
  <si>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</si>
  <si>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</si>
  <si>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</si>
  <si>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</si>
  <si>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</si>
  <si>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</si>
  <si>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</si>
  <si>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</si>
  <si>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</si>
  <si>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</si>
  <si>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</si>
  <si>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</si>
  <si>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</si>
  <si>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</si>
  <si>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</si>
  <si>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</si>
  <si>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</si>
  <si>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</si>
  <si>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</si>
  <si>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</si>
  <si>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</si>
  <si>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</si>
  <si>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</si>
  <si>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</si>
  <si>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21/07/14 - VENCIMENTO 28/07/14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</si>
</sst>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480009</v>
      </c>
      <c r="C7" s="10">
        <f>C8+C20+C24</f>
        <v>356445</v>
      </c>
      <c r="D7" s="10">
        <f>D8+D20+D24</f>
        <v>345323</v>
      </c>
      <c r="E7" s="10">
        <f>E8+E20+E24</f>
        <v>84798</v>
      </c>
      <c r="F7" s="10">
        <f aca="true" t="shared" si="0" ref="F7:M7">F8+F20+F24</f>
        <v>290923</v>
      </c>
      <c r="G7" s="10">
        <f t="shared" si="0"/>
        <v>469730</v>
      </c>
      <c r="H7" s="10">
        <f t="shared" si="0"/>
        <v>458404</v>
      </c>
      <c r="I7" s="10">
        <f t="shared" si="0"/>
        <v>395545</v>
      </c>
      <c r="J7" s="10">
        <f t="shared" si="0"/>
        <v>299404</v>
      </c>
      <c r="K7" s="10">
        <f t="shared" si="0"/>
        <v>359847</v>
      </c>
      <c r="L7" s="10">
        <f t="shared" si="0"/>
        <v>157082</v>
      </c>
      <c r="M7" s="10">
        <f t="shared" si="0"/>
        <v>92373</v>
      </c>
      <c r="N7" s="10">
        <f>+N8+N20+N24</f>
        <v>3789883</v>
      </c>
      <c r="P7" s="41"/>
    </row>
    <row r="8" spans="1:14" ht="18.75" customHeight="1">
      <c r="A8" s="11" t="s">
        <v>34</v>
      </c>
      <c r="B8" s="12">
        <f>+B9+B12+B16</f>
        <v>265370</v>
      </c>
      <c r="C8" s="12">
        <f>+C9+C12+C16</f>
        <v>207256</v>
      </c>
      <c r="D8" s="12">
        <f>+D9+D12+D16</f>
        <v>214417</v>
      </c>
      <c r="E8" s="12">
        <f>+E9+E12+E16</f>
        <v>51761</v>
      </c>
      <c r="F8" s="12">
        <f aca="true" t="shared" si="1" ref="F8:M8">+F9+F12+F16</f>
        <v>167825</v>
      </c>
      <c r="G8" s="12">
        <f t="shared" si="1"/>
        <v>276782</v>
      </c>
      <c r="H8" s="12">
        <f t="shared" si="1"/>
        <v>258650</v>
      </c>
      <c r="I8" s="12">
        <f t="shared" si="1"/>
        <v>224723</v>
      </c>
      <c r="J8" s="12">
        <f t="shared" si="1"/>
        <v>174641</v>
      </c>
      <c r="K8" s="12">
        <f t="shared" si="1"/>
        <v>191015</v>
      </c>
      <c r="L8" s="12">
        <f t="shared" si="1"/>
        <v>92538</v>
      </c>
      <c r="M8" s="12">
        <f t="shared" si="1"/>
        <v>57123</v>
      </c>
      <c r="N8" s="12">
        <f>SUM(B8:M8)</f>
        <v>2182101</v>
      </c>
    </row>
    <row r="9" spans="1:14" ht="18.75" customHeight="1">
      <c r="A9" s="13" t="s">
        <v>7</v>
      </c>
      <c r="B9" s="14">
        <v>33420</v>
      </c>
      <c r="C9" s="14">
        <v>32319</v>
      </c>
      <c r="D9" s="14">
        <v>20639</v>
      </c>
      <c r="E9" s="14">
        <v>5747</v>
      </c>
      <c r="F9" s="14">
        <v>17133</v>
      </c>
      <c r="G9" s="14">
        <v>30700</v>
      </c>
      <c r="H9" s="14">
        <v>39054</v>
      </c>
      <c r="I9" s="14">
        <v>19566</v>
      </c>
      <c r="J9" s="14">
        <v>24752</v>
      </c>
      <c r="K9" s="14">
        <v>19445</v>
      </c>
      <c r="L9" s="14">
        <v>13863</v>
      </c>
      <c r="M9" s="14">
        <v>8612</v>
      </c>
      <c r="N9" s="12">
        <f aca="true" t="shared" si="2" ref="N9:N19">SUM(B9:M9)</f>
        <v>265250</v>
      </c>
    </row>
    <row r="10" spans="1:14" ht="18.75" customHeight="1">
      <c r="A10" s="15" t="s">
        <v>8</v>
      </c>
      <c r="B10" s="14">
        <f>+B9-B11</f>
        <v>33420</v>
      </c>
      <c r="C10" s="14">
        <f>+C9-C11</f>
        <v>32319</v>
      </c>
      <c r="D10" s="14">
        <f>+D9-D11</f>
        <v>20639</v>
      </c>
      <c r="E10" s="14">
        <f>+E9-E11</f>
        <v>5747</v>
      </c>
      <c r="F10" s="14">
        <f aca="true" t="shared" si="3" ref="F10:M10">+F9-F11</f>
        <v>17133</v>
      </c>
      <c r="G10" s="14">
        <f t="shared" si="3"/>
        <v>30700</v>
      </c>
      <c r="H10" s="14">
        <f t="shared" si="3"/>
        <v>39054</v>
      </c>
      <c r="I10" s="14">
        <f t="shared" si="3"/>
        <v>19566</v>
      </c>
      <c r="J10" s="14">
        <f t="shared" si="3"/>
        <v>24752</v>
      </c>
      <c r="K10" s="14">
        <f t="shared" si="3"/>
        <v>19445</v>
      </c>
      <c r="L10" s="14">
        <f t="shared" si="3"/>
        <v>13863</v>
      </c>
      <c r="M10" s="14">
        <f t="shared" si="3"/>
        <v>8612</v>
      </c>
      <c r="N10" s="12">
        <f t="shared" si="2"/>
        <v>265250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231950</v>
      </c>
      <c r="C12" s="14">
        <f>C13+C14+C15</f>
        <v>174937</v>
      </c>
      <c r="D12" s="14">
        <f>D13+D14+D15</f>
        <v>193748</v>
      </c>
      <c r="E12" s="14">
        <f>E13+E14+E15</f>
        <v>45998</v>
      </c>
      <c r="F12" s="14">
        <f aca="true" t="shared" si="4" ref="F12:M12">F13+F14+F15</f>
        <v>150684</v>
      </c>
      <c r="G12" s="14">
        <f t="shared" si="4"/>
        <v>246031</v>
      </c>
      <c r="H12" s="14">
        <f t="shared" si="4"/>
        <v>219593</v>
      </c>
      <c r="I12" s="14">
        <f t="shared" si="4"/>
        <v>205050</v>
      </c>
      <c r="J12" s="14">
        <f t="shared" si="4"/>
        <v>149885</v>
      </c>
      <c r="K12" s="14">
        <f t="shared" si="4"/>
        <v>171466</v>
      </c>
      <c r="L12" s="14">
        <f t="shared" si="4"/>
        <v>78675</v>
      </c>
      <c r="M12" s="14">
        <f t="shared" si="4"/>
        <v>48511</v>
      </c>
      <c r="N12" s="12">
        <f t="shared" si="2"/>
        <v>1916528</v>
      </c>
    </row>
    <row r="13" spans="1:14" ht="18.75" customHeight="1">
      <c r="A13" s="15" t="s">
        <v>10</v>
      </c>
      <c r="B13" s="14">
        <v>106808</v>
      </c>
      <c r="C13" s="14">
        <v>83916</v>
      </c>
      <c r="D13" s="14">
        <v>90302</v>
      </c>
      <c r="E13" s="14">
        <v>21675</v>
      </c>
      <c r="F13" s="14">
        <v>70612</v>
      </c>
      <c r="G13" s="14">
        <v>117549</v>
      </c>
      <c r="H13" s="14">
        <v>107559</v>
      </c>
      <c r="I13" s="14">
        <v>99946</v>
      </c>
      <c r="J13" s="14">
        <v>70520</v>
      </c>
      <c r="K13" s="14">
        <v>81595</v>
      </c>
      <c r="L13" s="14">
        <v>37314</v>
      </c>
      <c r="M13" s="14">
        <v>22468</v>
      </c>
      <c r="N13" s="12">
        <f t="shared" si="2"/>
        <v>910264</v>
      </c>
    </row>
    <row r="14" spans="1:14" ht="18.75" customHeight="1">
      <c r="A14" s="15" t="s">
        <v>11</v>
      </c>
      <c r="B14" s="14">
        <v>105843</v>
      </c>
      <c r="C14" s="14">
        <v>76551</v>
      </c>
      <c r="D14" s="14">
        <v>91832</v>
      </c>
      <c r="E14" s="14">
        <v>20688</v>
      </c>
      <c r="F14" s="14">
        <v>68644</v>
      </c>
      <c r="G14" s="14">
        <v>109193</v>
      </c>
      <c r="H14" s="14">
        <v>96234</v>
      </c>
      <c r="I14" s="14">
        <v>91810</v>
      </c>
      <c r="J14" s="14">
        <v>67904</v>
      </c>
      <c r="K14" s="14">
        <v>77012</v>
      </c>
      <c r="L14" s="14">
        <v>36631</v>
      </c>
      <c r="M14" s="14">
        <v>23233</v>
      </c>
      <c r="N14" s="12">
        <f t="shared" si="2"/>
        <v>865575</v>
      </c>
    </row>
    <row r="15" spans="1:14" ht="18.75" customHeight="1">
      <c r="A15" s="15" t="s">
        <v>12</v>
      </c>
      <c r="B15" s="14">
        <v>19299</v>
      </c>
      <c r="C15" s="14">
        <v>14470</v>
      </c>
      <c r="D15" s="14">
        <v>11614</v>
      </c>
      <c r="E15" s="14">
        <v>3635</v>
      </c>
      <c r="F15" s="14">
        <v>11428</v>
      </c>
      <c r="G15" s="14">
        <v>19289</v>
      </c>
      <c r="H15" s="14">
        <v>15800</v>
      </c>
      <c r="I15" s="14">
        <v>13294</v>
      </c>
      <c r="J15" s="14">
        <v>11461</v>
      </c>
      <c r="K15" s="14">
        <v>12859</v>
      </c>
      <c r="L15" s="14">
        <v>4730</v>
      </c>
      <c r="M15" s="14">
        <v>2810</v>
      </c>
      <c r="N15" s="12">
        <f t="shared" si="2"/>
        <v>140689</v>
      </c>
    </row>
    <row r="16" spans="1:14" ht="18.75" customHeight="1">
      <c r="A16" s="16" t="s">
        <v>33</v>
      </c>
      <c r="B16" s="14">
        <f>B17+B18+B19</f>
        <v>0</v>
      </c>
      <c r="C16" s="14">
        <f>C17+C18+C19</f>
        <v>0</v>
      </c>
      <c r="D16" s="14">
        <f>D17+D18+D19</f>
        <v>30</v>
      </c>
      <c r="E16" s="14">
        <f>E17+E18+E19</f>
        <v>16</v>
      </c>
      <c r="F16" s="14">
        <f aca="true" t="shared" si="5" ref="F16:M16">F17+F18+F19</f>
        <v>8</v>
      </c>
      <c r="G16" s="14">
        <f t="shared" si="5"/>
        <v>51</v>
      </c>
      <c r="H16" s="14">
        <f t="shared" si="5"/>
        <v>3</v>
      </c>
      <c r="I16" s="14">
        <f t="shared" si="5"/>
        <v>107</v>
      </c>
      <c r="J16" s="14">
        <f t="shared" si="5"/>
        <v>4</v>
      </c>
      <c r="K16" s="14">
        <f t="shared" si="5"/>
        <v>104</v>
      </c>
      <c r="L16" s="14">
        <f t="shared" si="5"/>
        <v>0</v>
      </c>
      <c r="M16" s="14">
        <f t="shared" si="5"/>
        <v>0</v>
      </c>
      <c r="N16" s="12">
        <f t="shared" si="2"/>
        <v>323</v>
      </c>
    </row>
    <row r="17" spans="1:14" ht="18.75" customHeight="1">
      <c r="A17" s="15" t="s">
        <v>30</v>
      </c>
      <c r="B17" s="14">
        <v>0</v>
      </c>
      <c r="C17" s="14">
        <v>0</v>
      </c>
      <c r="D17" s="14">
        <v>24</v>
      </c>
      <c r="E17" s="14">
        <v>11</v>
      </c>
      <c r="F17" s="14">
        <v>6</v>
      </c>
      <c r="G17" s="14">
        <v>37</v>
      </c>
      <c r="H17" s="14">
        <v>3</v>
      </c>
      <c r="I17" s="14">
        <v>77</v>
      </c>
      <c r="J17" s="14">
        <v>4</v>
      </c>
      <c r="K17" s="14">
        <v>80</v>
      </c>
      <c r="L17" s="14">
        <v>0</v>
      </c>
      <c r="M17" s="14">
        <v>0</v>
      </c>
      <c r="N17" s="12">
        <f t="shared" si="2"/>
        <v>242</v>
      </c>
    </row>
    <row r="18" spans="1:14" ht="18.75" customHeight="1">
      <c r="A18" s="15" t="s">
        <v>31</v>
      </c>
      <c r="B18" s="14">
        <v>0</v>
      </c>
      <c r="C18" s="14">
        <v>0</v>
      </c>
      <c r="D18" s="14">
        <v>1</v>
      </c>
      <c r="E18" s="14">
        <v>2</v>
      </c>
      <c r="F18" s="14">
        <v>1</v>
      </c>
      <c r="G18" s="14">
        <v>6</v>
      </c>
      <c r="H18" s="14">
        <v>0</v>
      </c>
      <c r="I18" s="14">
        <v>8</v>
      </c>
      <c r="J18" s="14">
        <v>0</v>
      </c>
      <c r="K18" s="14">
        <v>16</v>
      </c>
      <c r="L18" s="14">
        <v>0</v>
      </c>
      <c r="M18" s="14">
        <v>0</v>
      </c>
      <c r="N18" s="12">
        <f t="shared" si="2"/>
        <v>34</v>
      </c>
    </row>
    <row r="19" spans="1:14" ht="18.75" customHeight="1">
      <c r="A19" s="15" t="s">
        <v>32</v>
      </c>
      <c r="B19" s="14">
        <v>0</v>
      </c>
      <c r="C19" s="14">
        <v>0</v>
      </c>
      <c r="D19" s="14">
        <v>5</v>
      </c>
      <c r="E19" s="14">
        <v>3</v>
      </c>
      <c r="F19" s="14">
        <v>1</v>
      </c>
      <c r="G19" s="14">
        <v>8</v>
      </c>
      <c r="H19" s="14">
        <v>0</v>
      </c>
      <c r="I19" s="14">
        <v>22</v>
      </c>
      <c r="J19" s="14">
        <v>0</v>
      </c>
      <c r="K19" s="14">
        <v>8</v>
      </c>
      <c r="L19" s="14">
        <v>0</v>
      </c>
      <c r="M19" s="14">
        <v>0</v>
      </c>
      <c r="N19" s="12">
        <f t="shared" si="2"/>
        <v>47</v>
      </c>
    </row>
    <row r="20" spans="1:14" ht="18.75" customHeight="1">
      <c r="A20" s="17" t="s">
        <v>13</v>
      </c>
      <c r="B20" s="18">
        <f>B21+B22+B23</f>
        <v>159651</v>
      </c>
      <c r="C20" s="18">
        <f>C21+C22+C23</f>
        <v>102715</v>
      </c>
      <c r="D20" s="18">
        <f>D21+D22+D23</f>
        <v>88638</v>
      </c>
      <c r="E20" s="18">
        <f>E21+E22+E23</f>
        <v>21186</v>
      </c>
      <c r="F20" s="18">
        <f aca="true" t="shared" si="6" ref="F20:M20">F21+F22+F23</f>
        <v>79341</v>
      </c>
      <c r="G20" s="18">
        <f t="shared" si="6"/>
        <v>126182</v>
      </c>
      <c r="H20" s="18">
        <f t="shared" si="6"/>
        <v>139319</v>
      </c>
      <c r="I20" s="18">
        <f t="shared" si="6"/>
        <v>129662</v>
      </c>
      <c r="J20" s="18">
        <f t="shared" si="6"/>
        <v>87876</v>
      </c>
      <c r="K20" s="18">
        <f t="shared" si="6"/>
        <v>134888</v>
      </c>
      <c r="L20" s="18">
        <f t="shared" si="6"/>
        <v>52648</v>
      </c>
      <c r="M20" s="18">
        <f t="shared" si="6"/>
        <v>29531</v>
      </c>
      <c r="N20" s="12">
        <f aca="true" t="shared" si="7" ref="N20:N26">SUM(B20:M20)</f>
        <v>1151637</v>
      </c>
    </row>
    <row r="21" spans="1:14" ht="18.75" customHeight="1">
      <c r="A21" s="13" t="s">
        <v>14</v>
      </c>
      <c r="B21" s="14">
        <v>82927</v>
      </c>
      <c r="C21" s="14">
        <v>57121</v>
      </c>
      <c r="D21" s="14">
        <v>48746</v>
      </c>
      <c r="E21" s="14">
        <v>11986</v>
      </c>
      <c r="F21" s="14">
        <v>43659</v>
      </c>
      <c r="G21" s="14">
        <v>71363</v>
      </c>
      <c r="H21" s="14">
        <v>78982</v>
      </c>
      <c r="I21" s="14">
        <v>71699</v>
      </c>
      <c r="J21" s="14">
        <v>47587</v>
      </c>
      <c r="K21" s="14">
        <v>71365</v>
      </c>
      <c r="L21" s="14">
        <v>28530</v>
      </c>
      <c r="M21" s="14">
        <v>15417</v>
      </c>
      <c r="N21" s="12">
        <f t="shared" si="7"/>
        <v>629382</v>
      </c>
    </row>
    <row r="22" spans="1:14" ht="18.75" customHeight="1">
      <c r="A22" s="13" t="s">
        <v>15</v>
      </c>
      <c r="B22" s="14">
        <v>65567</v>
      </c>
      <c r="C22" s="14">
        <v>38510</v>
      </c>
      <c r="D22" s="14">
        <v>34390</v>
      </c>
      <c r="E22" s="14">
        <v>7771</v>
      </c>
      <c r="F22" s="14">
        <v>29924</v>
      </c>
      <c r="G22" s="14">
        <v>45672</v>
      </c>
      <c r="H22" s="14">
        <v>51978</v>
      </c>
      <c r="I22" s="14">
        <v>50451</v>
      </c>
      <c r="J22" s="14">
        <v>34665</v>
      </c>
      <c r="K22" s="14">
        <v>55577</v>
      </c>
      <c r="L22" s="14">
        <v>21438</v>
      </c>
      <c r="M22" s="14">
        <v>12689</v>
      </c>
      <c r="N22" s="12">
        <f t="shared" si="7"/>
        <v>448632</v>
      </c>
    </row>
    <row r="23" spans="1:14" ht="18.75" customHeight="1">
      <c r="A23" s="13" t="s">
        <v>16</v>
      </c>
      <c r="B23" s="14">
        <v>11157</v>
      </c>
      <c r="C23" s="14">
        <v>7084</v>
      </c>
      <c r="D23" s="14">
        <v>5502</v>
      </c>
      <c r="E23" s="14">
        <v>1429</v>
      </c>
      <c r="F23" s="14">
        <v>5758</v>
      </c>
      <c r="G23" s="14">
        <v>9147</v>
      </c>
      <c r="H23" s="14">
        <v>8359</v>
      </c>
      <c r="I23" s="14">
        <v>7512</v>
      </c>
      <c r="J23" s="14">
        <v>5624</v>
      </c>
      <c r="K23" s="14">
        <v>7946</v>
      </c>
      <c r="L23" s="14">
        <v>2680</v>
      </c>
      <c r="M23" s="14">
        <v>1425</v>
      </c>
      <c r="N23" s="12">
        <f t="shared" si="7"/>
        <v>73623</v>
      </c>
    </row>
    <row r="24" spans="1:14" ht="18.75" customHeight="1">
      <c r="A24" s="17" t="s">
        <v>17</v>
      </c>
      <c r="B24" s="14">
        <f>B25+B26</f>
        <v>54988</v>
      </c>
      <c r="C24" s="14">
        <f>C25+C26</f>
        <v>46474</v>
      </c>
      <c r="D24" s="14">
        <f>D25+D26</f>
        <v>42268</v>
      </c>
      <c r="E24" s="14">
        <f>E25+E26</f>
        <v>11851</v>
      </c>
      <c r="F24" s="14">
        <f aca="true" t="shared" si="8" ref="F24:M24">F25+F26</f>
        <v>43757</v>
      </c>
      <c r="G24" s="14">
        <f t="shared" si="8"/>
        <v>66766</v>
      </c>
      <c r="H24" s="14">
        <f t="shared" si="8"/>
        <v>60435</v>
      </c>
      <c r="I24" s="14">
        <f t="shared" si="8"/>
        <v>41160</v>
      </c>
      <c r="J24" s="14">
        <f t="shared" si="8"/>
        <v>36887</v>
      </c>
      <c r="K24" s="14">
        <f t="shared" si="8"/>
        <v>33944</v>
      </c>
      <c r="L24" s="14">
        <f t="shared" si="8"/>
        <v>11896</v>
      </c>
      <c r="M24" s="14">
        <f t="shared" si="8"/>
        <v>5719</v>
      </c>
      <c r="N24" s="12">
        <f t="shared" si="7"/>
        <v>456145</v>
      </c>
    </row>
    <row r="25" spans="1:14" ht="18.75" customHeight="1">
      <c r="A25" s="13" t="s">
        <v>18</v>
      </c>
      <c r="B25" s="14">
        <v>35192</v>
      </c>
      <c r="C25" s="14">
        <v>29743</v>
      </c>
      <c r="D25" s="14">
        <v>27052</v>
      </c>
      <c r="E25" s="14">
        <v>7585</v>
      </c>
      <c r="F25" s="14">
        <v>28004</v>
      </c>
      <c r="G25" s="14">
        <v>42730</v>
      </c>
      <c r="H25" s="14">
        <v>38678</v>
      </c>
      <c r="I25" s="14">
        <v>26342</v>
      </c>
      <c r="J25" s="14">
        <v>23608</v>
      </c>
      <c r="K25" s="14">
        <v>21724</v>
      </c>
      <c r="L25" s="14">
        <v>7613</v>
      </c>
      <c r="M25" s="14">
        <v>3660</v>
      </c>
      <c r="N25" s="12">
        <f t="shared" si="7"/>
        <v>291931</v>
      </c>
    </row>
    <row r="26" spans="1:14" ht="18.75" customHeight="1">
      <c r="A26" s="13" t="s">
        <v>19</v>
      </c>
      <c r="B26" s="14">
        <v>19796</v>
      </c>
      <c r="C26" s="14">
        <v>16731</v>
      </c>
      <c r="D26" s="14">
        <v>15216</v>
      </c>
      <c r="E26" s="14">
        <v>4266</v>
      </c>
      <c r="F26" s="14">
        <v>15753</v>
      </c>
      <c r="G26" s="14">
        <v>24036</v>
      </c>
      <c r="H26" s="14">
        <v>21757</v>
      </c>
      <c r="I26" s="14">
        <v>14818</v>
      </c>
      <c r="J26" s="14">
        <v>13279</v>
      </c>
      <c r="K26" s="14">
        <v>12220</v>
      </c>
      <c r="L26" s="14">
        <v>4283</v>
      </c>
      <c r="M26" s="14">
        <v>2059</v>
      </c>
      <c r="N26" s="12">
        <f t="shared" si="7"/>
        <v>164214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835599.67</v>
      </c>
      <c r="C37" s="29">
        <f>ROUND(+C7*C35,2)</f>
        <v>599540.49</v>
      </c>
      <c r="D37" s="29">
        <f>ROUND(+D7*D35,2)</f>
        <v>545334.08</v>
      </c>
      <c r="E37" s="29">
        <f>ROUND(+E7*E35,2)</f>
        <v>165915.77</v>
      </c>
      <c r="F37" s="29">
        <f aca="true" t="shared" si="11" ref="F37:M37">ROUND(+F7*F35,2)</f>
        <v>528781.64</v>
      </c>
      <c r="G37" s="29">
        <f t="shared" si="11"/>
        <v>680309.96</v>
      </c>
      <c r="H37" s="29">
        <f t="shared" si="11"/>
        <v>771493.93</v>
      </c>
      <c r="I37" s="29">
        <f t="shared" si="11"/>
        <v>649445.34</v>
      </c>
      <c r="J37" s="29">
        <f t="shared" si="11"/>
        <v>553657.88</v>
      </c>
      <c r="K37" s="29">
        <f t="shared" si="11"/>
        <v>636173.51</v>
      </c>
      <c r="L37" s="29">
        <f t="shared" si="11"/>
        <v>329840.78</v>
      </c>
      <c r="M37" s="29">
        <f t="shared" si="11"/>
        <v>192967.2</v>
      </c>
      <c r="N37" s="29">
        <f>SUM(B37:M37)</f>
        <v>6489060.250000001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-100260</v>
      </c>
      <c r="C39" s="30">
        <f>+C40+C43+C50</f>
        <v>-96957</v>
      </c>
      <c r="D39" s="30">
        <f>+D40+D43+D50</f>
        <v>-61917</v>
      </c>
      <c r="E39" s="30">
        <f>+E40+E43+E50</f>
        <v>-17241</v>
      </c>
      <c r="F39" s="30">
        <f aca="true" t="shared" si="12" ref="F39:M39">+F40+F43+F50</f>
        <v>-51399</v>
      </c>
      <c r="G39" s="30">
        <f t="shared" si="12"/>
        <v>-92100</v>
      </c>
      <c r="H39" s="30">
        <f t="shared" si="12"/>
        <v>-117162</v>
      </c>
      <c r="I39" s="30">
        <f t="shared" si="12"/>
        <v>-58698</v>
      </c>
      <c r="J39" s="30">
        <f t="shared" si="12"/>
        <v>-74256</v>
      </c>
      <c r="K39" s="30">
        <f t="shared" si="12"/>
        <v>-58335</v>
      </c>
      <c r="L39" s="30">
        <f t="shared" si="12"/>
        <v>-41589</v>
      </c>
      <c r="M39" s="30">
        <f t="shared" si="12"/>
        <v>-25836</v>
      </c>
      <c r="N39" s="30">
        <f>+N40+N43+N50</f>
        <v>-795750</v>
      </c>
      <c r="P39" s="42"/>
    </row>
    <row r="40" spans="1:16" ht="18.75" customHeight="1">
      <c r="A40" s="17" t="s">
        <v>70</v>
      </c>
      <c r="B40" s="31">
        <f>B41+B42</f>
        <v>-100260</v>
      </c>
      <c r="C40" s="31">
        <f>C41+C42</f>
        <v>-96957</v>
      </c>
      <c r="D40" s="31">
        <f>D41+D42</f>
        <v>-61917</v>
      </c>
      <c r="E40" s="31">
        <f>E41+E42</f>
        <v>-17241</v>
      </c>
      <c r="F40" s="31">
        <f aca="true" t="shared" si="13" ref="F40:M40">F41+F42</f>
        <v>-51399</v>
      </c>
      <c r="G40" s="31">
        <f t="shared" si="13"/>
        <v>-92100</v>
      </c>
      <c r="H40" s="31">
        <f t="shared" si="13"/>
        <v>-117162</v>
      </c>
      <c r="I40" s="31">
        <f t="shared" si="13"/>
        <v>-58698</v>
      </c>
      <c r="J40" s="31">
        <f t="shared" si="13"/>
        <v>-74256</v>
      </c>
      <c r="K40" s="31">
        <f t="shared" si="13"/>
        <v>-58335</v>
      </c>
      <c r="L40" s="31">
        <f t="shared" si="13"/>
        <v>-41589</v>
      </c>
      <c r="M40" s="31">
        <f t="shared" si="13"/>
        <v>-25836</v>
      </c>
      <c r="N40" s="30">
        <f aca="true" t="shared" si="14" ref="N40:N50">SUM(B40:M40)</f>
        <v>-795750</v>
      </c>
      <c r="P40" s="42"/>
    </row>
    <row r="41" spans="1:16" ht="18.75" customHeight="1">
      <c r="A41" s="13" t="s">
        <v>67</v>
      </c>
      <c r="B41" s="20">
        <f>ROUND(-B9*$D$3,2)</f>
        <v>-100260</v>
      </c>
      <c r="C41" s="20">
        <f>ROUND(-C9*$D$3,2)</f>
        <v>-96957</v>
      </c>
      <c r="D41" s="20">
        <f>ROUND(-D9*$D$3,2)</f>
        <v>-61917</v>
      </c>
      <c r="E41" s="20">
        <f>ROUND(-E9*$D$3,2)</f>
        <v>-17241</v>
      </c>
      <c r="F41" s="20">
        <f aca="true" t="shared" si="15" ref="F41:M41">ROUND(-F9*$D$3,2)</f>
        <v>-51399</v>
      </c>
      <c r="G41" s="20">
        <f t="shared" si="15"/>
        <v>-92100</v>
      </c>
      <c r="H41" s="20">
        <f t="shared" si="15"/>
        <v>-117162</v>
      </c>
      <c r="I41" s="20">
        <f t="shared" si="15"/>
        <v>-58698</v>
      </c>
      <c r="J41" s="20">
        <f t="shared" si="15"/>
        <v>-74256</v>
      </c>
      <c r="K41" s="20">
        <f t="shared" si="15"/>
        <v>-58335</v>
      </c>
      <c r="L41" s="20">
        <f t="shared" si="15"/>
        <v>-41589</v>
      </c>
      <c r="M41" s="20">
        <f t="shared" si="15"/>
        <v>-25836</v>
      </c>
      <c r="N41" s="56">
        <f t="shared" si="14"/>
        <v>-795750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20">
        <f>+B37+B39</f>
        <v>735339.67</v>
      </c>
      <c r="C52" s="34">
        <f aca="true" t="shared" si="18" ref="C52:M52">+C37+C39</f>
        <v>502583.49</v>
      </c>
      <c r="D52" s="34">
        <f t="shared" si="18"/>
        <v>483417.07999999996</v>
      </c>
      <c r="E52" s="34">
        <f t="shared" si="18"/>
        <v>148674.77</v>
      </c>
      <c r="F52" s="34">
        <f t="shared" si="18"/>
        <v>477382.64</v>
      </c>
      <c r="G52" s="34">
        <f t="shared" si="18"/>
        <v>588209.96</v>
      </c>
      <c r="H52" s="34">
        <f t="shared" si="18"/>
        <v>654331.93</v>
      </c>
      <c r="I52" s="34">
        <f t="shared" si="18"/>
        <v>590747.34</v>
      </c>
      <c r="J52" s="34">
        <f t="shared" si="18"/>
        <v>479401.88</v>
      </c>
      <c r="K52" s="34">
        <f t="shared" si="18"/>
        <v>577838.51</v>
      </c>
      <c r="L52" s="34">
        <f t="shared" si="18"/>
        <v>288251.78</v>
      </c>
      <c r="M52" s="34">
        <f t="shared" si="18"/>
        <v>167131.2</v>
      </c>
      <c r="N52" s="34">
        <f>SUM(B52:M52)</f>
        <v>5693310.250000001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5693310.24</v>
      </c>
      <c r="P55" s="42"/>
    </row>
    <row r="56" spans="1:14" ht="18.75" customHeight="1">
      <c r="A56" s="17" t="s">
        <v>80</v>
      </c>
      <c r="B56" s="44">
        <v>152905.07</v>
      </c>
      <c r="C56" s="44">
        <v>151040.51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303945.58</v>
      </c>
    </row>
    <row r="57" spans="1:14" ht="18.75" customHeight="1">
      <c r="A57" s="17" t="s">
        <v>81</v>
      </c>
      <c r="B57" s="44">
        <v>582434.59</v>
      </c>
      <c r="C57" s="44">
        <v>351542.98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933977.57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483417.09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483417.09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148674.77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148674.77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477382.64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477382.64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588209.96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588209.96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503278.33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503278.33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151053.6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151053.6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590747.33</v>
      </c>
      <c r="J64" s="43"/>
      <c r="K64" s="43"/>
      <c r="L64" s="43">
        <v>0</v>
      </c>
      <c r="M64" s="43">
        <v>0</v>
      </c>
      <c r="N64" s="31">
        <f t="shared" si="19"/>
        <v>590747.33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479401.88</v>
      </c>
      <c r="K65" s="43"/>
      <c r="L65" s="43">
        <v>0</v>
      </c>
      <c r="M65" s="43">
        <v>0</v>
      </c>
      <c r="N65" s="34">
        <f t="shared" si="19"/>
        <v>479401.88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577838.51</v>
      </c>
      <c r="L66" s="43">
        <v>0</v>
      </c>
      <c r="M66" s="43">
        <v>0</v>
      </c>
      <c r="N66" s="31">
        <f t="shared" si="19"/>
        <v>577838.51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288251.78</v>
      </c>
      <c r="M67" s="43">
        <v>0</v>
      </c>
      <c r="N67" s="34">
        <f t="shared" si="19"/>
        <v>288251.78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167131.2</v>
      </c>
      <c r="N68" s="31">
        <f t="shared" si="19"/>
        <v>167131.2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1.9440463708106546</v>
      </c>
      <c r="C73" s="54">
        <v>1.9245962607912717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1.693999994874003</v>
      </c>
      <c r="C74" s="54">
        <v>1.5945999847351549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1.5792000243250524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1.9566000377367392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1.8175999835007888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1.4483000021288825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1.7036781999785078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1.6206000157760503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1.6418999860951347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1.8492000106878999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1.7678999963873536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2.0997999770820335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2.0890000324770224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2014-07-30T13:09:20Z</dcterms:modified>
  <cp:category/>
  <cp:version/>
  <cp:contentType/>
  <cp:contentStatus/>
</cp:coreProperties>
</file>