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<sst xmlns="http://schemas.openxmlformats.org/spreadsheetml/2006/main" count="100" uniqueCount="98">
  <si>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</si>
  <si>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</si>
  <si>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</si>
  <si>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</si>
  <si>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</si>
  <si>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</si>
  <si>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</si>
  <si>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</si>
  <si>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</si>
  <si>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</si>
  <si>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</si>
  <si>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</si>
  <si>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</si>
  <si>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</si>
  <si>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</si>
  <si>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</si>
  <si>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</si>
  <si>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</si>
  <si>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</si>
  <si>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</si>
  <si>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</si>
  <si>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</si>
  <si>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</si>
  <si>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</si>
  <si>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</si>
  <si>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</si>
  <si>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</si>
  <si>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</si>
  <si>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</si>
  <si>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</si>
  <si>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</si>
  <si>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</si>
  <si>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</si>
  <si>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</si>
  <si>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</si>
  <si>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20/07/14 - VENCIMENTO 25/07/14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</si>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</sst>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43" fontId="22" fillId="0" borderId="10" xfId="52" applyFont="1" applyFill="1" applyBorder="1" applyAlignment="1">
      <alignment vertical="center"/>
    </xf>
    <xf numFmtId="173" fontId="22" fillId="0" borderId="10" xfId="52" applyNumberFormat="1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52</v>
      </c>
      <c r="E5" s="4" t="s">
        <v>63</v>
      </c>
      <c r="F5" s="4" t="s">
        <v>40</v>
      </c>
      <c r="G5" s="4" t="s">
        <v>42</v>
      </c>
      <c r="H5" s="4" t="s">
        <v>2</v>
      </c>
      <c r="I5" s="4" t="s">
        <v>66</v>
      </c>
      <c r="J5" s="4" t="s">
        <v>66</v>
      </c>
      <c r="K5" s="4" t="s">
        <v>66</v>
      </c>
      <c r="L5" s="4" t="s">
        <v>49</v>
      </c>
      <c r="M5" s="4" t="s">
        <v>53</v>
      </c>
      <c r="N5" s="66"/>
    </row>
    <row r="6" spans="1:14" ht="20.25" customHeight="1">
      <c r="A6" s="66"/>
      <c r="B6" s="3" t="s">
        <v>36</v>
      </c>
      <c r="C6" s="3" t="s">
        <v>37</v>
      </c>
      <c r="D6" s="3" t="s">
        <v>38</v>
      </c>
      <c r="E6" s="3" t="s">
        <v>39</v>
      </c>
      <c r="F6" s="3" t="s">
        <v>41</v>
      </c>
      <c r="G6" s="3" t="s">
        <v>43</v>
      </c>
      <c r="H6" s="3" t="s">
        <v>50</v>
      </c>
      <c r="I6" s="3" t="s">
        <v>44</v>
      </c>
      <c r="J6" s="3" t="s">
        <v>46</v>
      </c>
      <c r="K6" s="3" t="s">
        <v>45</v>
      </c>
      <c r="L6" s="3" t="s">
        <v>47</v>
      </c>
      <c r="M6" s="3" t="s">
        <v>48</v>
      </c>
      <c r="N6" s="66"/>
    </row>
    <row r="7" spans="1:16" ht="18.75" customHeight="1">
      <c r="A7" s="9" t="s">
        <v>6</v>
      </c>
      <c r="B7" s="10">
        <f>B8+B20+B24</f>
        <v>229551</v>
      </c>
      <c r="C7" s="10">
        <f>C8+C20+C24</f>
        <v>156876</v>
      </c>
      <c r="D7" s="10">
        <f>D8+D20+D24</f>
        <v>173639</v>
      </c>
      <c r="E7" s="10">
        <f>E8+E20+E24</f>
        <v>36367</v>
      </c>
      <c r="F7" s="10">
        <f aca="true" t="shared" si="0" ref="F7:M7">F8+F20+F24</f>
        <v>138568</v>
      </c>
      <c r="G7" s="10">
        <f t="shared" si="0"/>
        <v>210429</v>
      </c>
      <c r="H7" s="10">
        <f t="shared" si="0"/>
        <v>195713</v>
      </c>
      <c r="I7" s="10">
        <f t="shared" si="0"/>
        <v>197618</v>
      </c>
      <c r="J7" s="10">
        <f t="shared" si="0"/>
        <v>149018</v>
      </c>
      <c r="K7" s="10">
        <f t="shared" si="0"/>
        <v>212001</v>
      </c>
      <c r="L7" s="10">
        <f t="shared" si="0"/>
        <v>68619</v>
      </c>
      <c r="M7" s="10">
        <f t="shared" si="0"/>
        <v>36869</v>
      </c>
      <c r="N7" s="10">
        <f>+N8+N20+N24</f>
        <v>1805268</v>
      </c>
      <c r="P7" s="41"/>
    </row>
    <row r="8" spans="1:14" ht="18.75" customHeight="1">
      <c r="A8" s="11" t="s">
        <v>34</v>
      </c>
      <c r="B8" s="12">
        <f>+B9+B12+B16</f>
        <v>125954</v>
      </c>
      <c r="C8" s="12">
        <f>+C9+C12+C16</f>
        <v>90593</v>
      </c>
      <c r="D8" s="12">
        <f>+D9+D12+D16</f>
        <v>101161</v>
      </c>
      <c r="E8" s="12">
        <f>+E9+E12+E16</f>
        <v>21596</v>
      </c>
      <c r="F8" s="12">
        <f aca="true" t="shared" si="1" ref="F8:M8">+F9+F12+F16</f>
        <v>77221</v>
      </c>
      <c r="G8" s="12">
        <f t="shared" si="1"/>
        <v>121598</v>
      </c>
      <c r="H8" s="12">
        <f t="shared" si="1"/>
        <v>111567</v>
      </c>
      <c r="I8" s="12">
        <f t="shared" si="1"/>
        <v>107838</v>
      </c>
      <c r="J8" s="12">
        <f t="shared" si="1"/>
        <v>85716</v>
      </c>
      <c r="K8" s="12">
        <f t="shared" si="1"/>
        <v>113060</v>
      </c>
      <c r="L8" s="12">
        <f t="shared" si="1"/>
        <v>40190</v>
      </c>
      <c r="M8" s="12">
        <f t="shared" si="1"/>
        <v>22547</v>
      </c>
      <c r="N8" s="12">
        <f>SUM(B8:M8)</f>
        <v>1019041</v>
      </c>
    </row>
    <row r="9" spans="1:14" ht="18.75" customHeight="1">
      <c r="A9" s="13" t="s">
        <v>7</v>
      </c>
      <c r="B9" s="14">
        <v>24241</v>
      </c>
      <c r="C9" s="14">
        <v>20927</v>
      </c>
      <c r="D9" s="14">
        <v>16670</v>
      </c>
      <c r="E9" s="14">
        <v>3707</v>
      </c>
      <c r="F9" s="14">
        <v>12477</v>
      </c>
      <c r="G9" s="14">
        <v>22006</v>
      </c>
      <c r="H9" s="14">
        <v>25735</v>
      </c>
      <c r="I9" s="14">
        <v>14925</v>
      </c>
      <c r="J9" s="14">
        <v>17573</v>
      </c>
      <c r="K9" s="14">
        <v>17019</v>
      </c>
      <c r="L9" s="14">
        <v>8242</v>
      </c>
      <c r="M9" s="14">
        <v>4369</v>
      </c>
      <c r="N9" s="12">
        <f aca="true" t="shared" si="2" ref="N9:N19">SUM(B9:M9)</f>
        <v>187891</v>
      </c>
    </row>
    <row r="10" spans="1:14" ht="18.75" customHeight="1">
      <c r="A10" s="15" t="s">
        <v>8</v>
      </c>
      <c r="B10" s="14">
        <f>+B9-B11</f>
        <v>24241</v>
      </c>
      <c r="C10" s="14">
        <f>+C9-C11</f>
        <v>20927</v>
      </c>
      <c r="D10" s="14">
        <f>+D9-D11</f>
        <v>16670</v>
      </c>
      <c r="E10" s="14">
        <f>+E9-E11</f>
        <v>3707</v>
      </c>
      <c r="F10" s="14">
        <f aca="true" t="shared" si="3" ref="F10:M10">+F9-F11</f>
        <v>12477</v>
      </c>
      <c r="G10" s="14">
        <f t="shared" si="3"/>
        <v>22006</v>
      </c>
      <c r="H10" s="14">
        <f t="shared" si="3"/>
        <v>25735</v>
      </c>
      <c r="I10" s="14">
        <f t="shared" si="3"/>
        <v>14925</v>
      </c>
      <c r="J10" s="14">
        <f t="shared" si="3"/>
        <v>17573</v>
      </c>
      <c r="K10" s="14">
        <f t="shared" si="3"/>
        <v>17019</v>
      </c>
      <c r="L10" s="14">
        <f t="shared" si="3"/>
        <v>8242</v>
      </c>
      <c r="M10" s="14">
        <f t="shared" si="3"/>
        <v>4369</v>
      </c>
      <c r="N10" s="12">
        <f t="shared" si="2"/>
        <v>187891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101713</v>
      </c>
      <c r="C12" s="14">
        <f>C13+C14+C15</f>
        <v>69666</v>
      </c>
      <c r="D12" s="14">
        <f>D13+D14+D15</f>
        <v>84481</v>
      </c>
      <c r="E12" s="14">
        <f>E13+E14+E15</f>
        <v>17868</v>
      </c>
      <c r="F12" s="14">
        <f aca="true" t="shared" si="4" ref="F12:M12">F13+F14+F15</f>
        <v>64741</v>
      </c>
      <c r="G12" s="14">
        <f t="shared" si="4"/>
        <v>99556</v>
      </c>
      <c r="H12" s="14">
        <f t="shared" si="4"/>
        <v>85832</v>
      </c>
      <c r="I12" s="14">
        <f t="shared" si="4"/>
        <v>92833</v>
      </c>
      <c r="J12" s="14">
        <f t="shared" si="4"/>
        <v>68067</v>
      </c>
      <c r="K12" s="14">
        <f t="shared" si="4"/>
        <v>95930</v>
      </c>
      <c r="L12" s="14">
        <f t="shared" si="4"/>
        <v>31948</v>
      </c>
      <c r="M12" s="14">
        <f t="shared" si="4"/>
        <v>18178</v>
      </c>
      <c r="N12" s="12">
        <f t="shared" si="2"/>
        <v>830813</v>
      </c>
    </row>
    <row r="13" spans="1:14" ht="18.75" customHeight="1">
      <c r="A13" s="15" t="s">
        <v>10</v>
      </c>
      <c r="B13" s="14">
        <v>47584</v>
      </c>
      <c r="C13" s="14">
        <v>34342</v>
      </c>
      <c r="D13" s="14">
        <v>39994</v>
      </c>
      <c r="E13" s="14">
        <v>8578</v>
      </c>
      <c r="F13" s="14">
        <v>31314</v>
      </c>
      <c r="G13" s="14">
        <v>48343</v>
      </c>
      <c r="H13" s="14">
        <v>41979</v>
      </c>
      <c r="I13" s="14">
        <v>44803</v>
      </c>
      <c r="J13" s="14">
        <v>31391</v>
      </c>
      <c r="K13" s="14">
        <v>44017</v>
      </c>
      <c r="L13" s="14">
        <v>14216</v>
      </c>
      <c r="M13" s="14">
        <v>8069</v>
      </c>
      <c r="N13" s="12">
        <f t="shared" si="2"/>
        <v>394630</v>
      </c>
    </row>
    <row r="14" spans="1:14" ht="18.75" customHeight="1">
      <c r="A14" s="15" t="s">
        <v>11</v>
      </c>
      <c r="B14" s="14">
        <v>47242</v>
      </c>
      <c r="C14" s="14">
        <v>30291</v>
      </c>
      <c r="D14" s="14">
        <v>39810</v>
      </c>
      <c r="E14" s="14">
        <v>8115</v>
      </c>
      <c r="F14" s="14">
        <v>29026</v>
      </c>
      <c r="G14" s="14">
        <v>44214</v>
      </c>
      <c r="H14" s="14">
        <v>38363</v>
      </c>
      <c r="I14" s="14">
        <v>42825</v>
      </c>
      <c r="J14" s="14">
        <v>32270</v>
      </c>
      <c r="K14" s="14">
        <v>46423</v>
      </c>
      <c r="L14" s="14">
        <v>15970</v>
      </c>
      <c r="M14" s="14">
        <v>9276</v>
      </c>
      <c r="N14" s="12">
        <f t="shared" si="2"/>
        <v>383825</v>
      </c>
    </row>
    <row r="15" spans="1:14" ht="18.75" customHeight="1">
      <c r="A15" s="15" t="s">
        <v>12</v>
      </c>
      <c r="B15" s="14">
        <v>6887</v>
      </c>
      <c r="C15" s="14">
        <v>5033</v>
      </c>
      <c r="D15" s="14">
        <v>4677</v>
      </c>
      <c r="E15" s="14">
        <v>1175</v>
      </c>
      <c r="F15" s="14">
        <v>4401</v>
      </c>
      <c r="G15" s="14">
        <v>6999</v>
      </c>
      <c r="H15" s="14">
        <v>5490</v>
      </c>
      <c r="I15" s="14">
        <v>5205</v>
      </c>
      <c r="J15" s="14">
        <v>4406</v>
      </c>
      <c r="K15" s="14">
        <v>5490</v>
      </c>
      <c r="L15" s="14">
        <v>1762</v>
      </c>
      <c r="M15" s="14">
        <v>833</v>
      </c>
      <c r="N15" s="12">
        <f t="shared" si="2"/>
        <v>52358</v>
      </c>
    </row>
    <row r="16" spans="1:14" ht="18.75" customHeight="1">
      <c r="A16" s="16" t="s">
        <v>33</v>
      </c>
      <c r="B16" s="14">
        <f>B17+B18+B19</f>
        <v>0</v>
      </c>
      <c r="C16" s="14">
        <f>C17+C18+C19</f>
        <v>0</v>
      </c>
      <c r="D16" s="14">
        <f>D17+D18+D19</f>
        <v>10</v>
      </c>
      <c r="E16" s="14">
        <f>E17+E18+E19</f>
        <v>21</v>
      </c>
      <c r="F16" s="14">
        <f aca="true" t="shared" si="5" ref="F16:M16">F17+F18+F19</f>
        <v>3</v>
      </c>
      <c r="G16" s="14">
        <f t="shared" si="5"/>
        <v>36</v>
      </c>
      <c r="H16" s="14">
        <f t="shared" si="5"/>
        <v>0</v>
      </c>
      <c r="I16" s="14">
        <f t="shared" si="5"/>
        <v>80</v>
      </c>
      <c r="J16" s="14">
        <f t="shared" si="5"/>
        <v>76</v>
      </c>
      <c r="K16" s="14">
        <f t="shared" si="5"/>
        <v>111</v>
      </c>
      <c r="L16" s="14">
        <f t="shared" si="5"/>
        <v>0</v>
      </c>
      <c r="M16" s="14">
        <f t="shared" si="5"/>
        <v>0</v>
      </c>
      <c r="N16" s="12">
        <f t="shared" si="2"/>
        <v>337</v>
      </c>
    </row>
    <row r="17" spans="1:14" ht="18.75" customHeight="1">
      <c r="A17" s="15" t="s">
        <v>30</v>
      </c>
      <c r="B17" s="14">
        <v>0</v>
      </c>
      <c r="C17" s="14">
        <v>0</v>
      </c>
      <c r="D17" s="14">
        <v>8</v>
      </c>
      <c r="E17" s="14">
        <v>19</v>
      </c>
      <c r="F17" s="14">
        <v>2</v>
      </c>
      <c r="G17" s="14">
        <v>27</v>
      </c>
      <c r="H17" s="14">
        <v>0</v>
      </c>
      <c r="I17" s="14">
        <v>63</v>
      </c>
      <c r="J17" s="14">
        <v>59</v>
      </c>
      <c r="K17" s="14">
        <v>81</v>
      </c>
      <c r="L17" s="14">
        <v>0</v>
      </c>
      <c r="M17" s="14">
        <v>0</v>
      </c>
      <c r="N17" s="12">
        <f t="shared" si="2"/>
        <v>259</v>
      </c>
    </row>
    <row r="18" spans="1:14" ht="18.75" customHeight="1">
      <c r="A18" s="15" t="s">
        <v>31</v>
      </c>
      <c r="B18" s="14">
        <v>0</v>
      </c>
      <c r="C18" s="14">
        <v>0</v>
      </c>
      <c r="D18" s="14">
        <v>0</v>
      </c>
      <c r="E18" s="14">
        <v>1</v>
      </c>
      <c r="F18" s="14">
        <v>0</v>
      </c>
      <c r="G18" s="14">
        <v>2</v>
      </c>
      <c r="H18" s="14">
        <v>0</v>
      </c>
      <c r="I18" s="14">
        <v>3</v>
      </c>
      <c r="J18" s="14">
        <v>5</v>
      </c>
      <c r="K18" s="14">
        <v>14</v>
      </c>
      <c r="L18" s="14">
        <v>0</v>
      </c>
      <c r="M18" s="14">
        <v>0</v>
      </c>
      <c r="N18" s="12">
        <f t="shared" si="2"/>
        <v>25</v>
      </c>
    </row>
    <row r="19" spans="1:14" ht="18.75" customHeight="1">
      <c r="A19" s="15" t="s">
        <v>32</v>
      </c>
      <c r="B19" s="14">
        <v>0</v>
      </c>
      <c r="C19" s="14">
        <v>0</v>
      </c>
      <c r="D19" s="14">
        <v>2</v>
      </c>
      <c r="E19" s="14">
        <v>1</v>
      </c>
      <c r="F19" s="14">
        <v>1</v>
      </c>
      <c r="G19" s="14">
        <v>7</v>
      </c>
      <c r="H19" s="14">
        <v>0</v>
      </c>
      <c r="I19" s="14">
        <v>14</v>
      </c>
      <c r="J19" s="14">
        <v>12</v>
      </c>
      <c r="K19" s="14">
        <v>16</v>
      </c>
      <c r="L19" s="14">
        <v>0</v>
      </c>
      <c r="M19" s="14">
        <v>0</v>
      </c>
      <c r="N19" s="12">
        <f t="shared" si="2"/>
        <v>53</v>
      </c>
    </row>
    <row r="20" spans="1:14" ht="18.75" customHeight="1">
      <c r="A20" s="17" t="s">
        <v>13</v>
      </c>
      <c r="B20" s="18">
        <f>B21+B22+B23</f>
        <v>72917</v>
      </c>
      <c r="C20" s="18">
        <f>C21+C22+C23</f>
        <v>43149</v>
      </c>
      <c r="D20" s="18">
        <f>D21+D22+D23</f>
        <v>47543</v>
      </c>
      <c r="E20" s="18">
        <f>E21+E22+E23</f>
        <v>9068</v>
      </c>
      <c r="F20" s="18">
        <f aca="true" t="shared" si="6" ref="F20:M20">F21+F22+F23</f>
        <v>37581</v>
      </c>
      <c r="G20" s="18">
        <f t="shared" si="6"/>
        <v>55309</v>
      </c>
      <c r="H20" s="18">
        <f t="shared" si="6"/>
        <v>54795</v>
      </c>
      <c r="I20" s="18">
        <f t="shared" si="6"/>
        <v>66648</v>
      </c>
      <c r="J20" s="18">
        <f t="shared" si="6"/>
        <v>42876</v>
      </c>
      <c r="K20" s="18">
        <f t="shared" si="6"/>
        <v>78519</v>
      </c>
      <c r="L20" s="18">
        <f t="shared" si="6"/>
        <v>22292</v>
      </c>
      <c r="M20" s="18">
        <f t="shared" si="6"/>
        <v>11712</v>
      </c>
      <c r="N20" s="12">
        <f aca="true" t="shared" si="7" ref="N20:N26">SUM(B20:M20)</f>
        <v>542409</v>
      </c>
    </row>
    <row r="21" spans="1:14" ht="18.75" customHeight="1">
      <c r="A21" s="13" t="s">
        <v>14</v>
      </c>
      <c r="B21" s="14">
        <v>40814</v>
      </c>
      <c r="C21" s="14">
        <v>26731</v>
      </c>
      <c r="D21" s="14">
        <v>26598</v>
      </c>
      <c r="E21" s="14">
        <v>5288</v>
      </c>
      <c r="F21" s="14">
        <v>21934</v>
      </c>
      <c r="G21" s="14">
        <v>32959</v>
      </c>
      <c r="H21" s="14">
        <v>33344</v>
      </c>
      <c r="I21" s="14">
        <v>37693</v>
      </c>
      <c r="J21" s="14">
        <v>24320</v>
      </c>
      <c r="K21" s="14">
        <v>42412</v>
      </c>
      <c r="L21" s="14">
        <v>12443</v>
      </c>
      <c r="M21" s="14">
        <v>6381</v>
      </c>
      <c r="N21" s="12">
        <f t="shared" si="7"/>
        <v>310917</v>
      </c>
    </row>
    <row r="22" spans="1:14" ht="18.75" customHeight="1">
      <c r="A22" s="13" t="s">
        <v>15</v>
      </c>
      <c r="B22" s="14">
        <v>28079</v>
      </c>
      <c r="C22" s="14">
        <v>14102</v>
      </c>
      <c r="D22" s="14">
        <v>18655</v>
      </c>
      <c r="E22" s="14">
        <v>3310</v>
      </c>
      <c r="F22" s="14">
        <v>13509</v>
      </c>
      <c r="G22" s="14">
        <v>19252</v>
      </c>
      <c r="H22" s="14">
        <v>18870</v>
      </c>
      <c r="I22" s="14">
        <v>26025</v>
      </c>
      <c r="J22" s="14">
        <v>16406</v>
      </c>
      <c r="K22" s="14">
        <v>32697</v>
      </c>
      <c r="L22" s="14">
        <v>8944</v>
      </c>
      <c r="M22" s="14">
        <v>4866</v>
      </c>
      <c r="N22" s="12">
        <f t="shared" si="7"/>
        <v>204715</v>
      </c>
    </row>
    <row r="23" spans="1:14" ht="18.75" customHeight="1">
      <c r="A23" s="13" t="s">
        <v>16</v>
      </c>
      <c r="B23" s="14">
        <v>4024</v>
      </c>
      <c r="C23" s="14">
        <v>2316</v>
      </c>
      <c r="D23" s="14">
        <v>2290</v>
      </c>
      <c r="E23" s="14">
        <v>470</v>
      </c>
      <c r="F23" s="14">
        <v>2138</v>
      </c>
      <c r="G23" s="14">
        <v>3098</v>
      </c>
      <c r="H23" s="14">
        <v>2581</v>
      </c>
      <c r="I23" s="14">
        <v>2930</v>
      </c>
      <c r="J23" s="14">
        <v>2150</v>
      </c>
      <c r="K23" s="14">
        <v>3410</v>
      </c>
      <c r="L23" s="14">
        <v>905</v>
      </c>
      <c r="M23" s="14">
        <v>465</v>
      </c>
      <c r="N23" s="12">
        <f t="shared" si="7"/>
        <v>26777</v>
      </c>
    </row>
    <row r="24" spans="1:14" ht="18.75" customHeight="1">
      <c r="A24" s="17" t="s">
        <v>17</v>
      </c>
      <c r="B24" s="14">
        <f>B25+B26</f>
        <v>30680</v>
      </c>
      <c r="C24" s="14">
        <f>C25+C26</f>
        <v>23134</v>
      </c>
      <c r="D24" s="14">
        <f>D25+D26</f>
        <v>24935</v>
      </c>
      <c r="E24" s="14">
        <f>E25+E26</f>
        <v>5703</v>
      </c>
      <c r="F24" s="14">
        <f aca="true" t="shared" si="8" ref="F24:M24">F25+F26</f>
        <v>23766</v>
      </c>
      <c r="G24" s="14">
        <f t="shared" si="8"/>
        <v>33522</v>
      </c>
      <c r="H24" s="14">
        <f t="shared" si="8"/>
        <v>29351</v>
      </c>
      <c r="I24" s="14">
        <f t="shared" si="8"/>
        <v>23132</v>
      </c>
      <c r="J24" s="14">
        <f t="shared" si="8"/>
        <v>20426</v>
      </c>
      <c r="K24" s="14">
        <f t="shared" si="8"/>
        <v>20422</v>
      </c>
      <c r="L24" s="14">
        <f t="shared" si="8"/>
        <v>6137</v>
      </c>
      <c r="M24" s="14">
        <f t="shared" si="8"/>
        <v>2610</v>
      </c>
      <c r="N24" s="12">
        <f t="shared" si="7"/>
        <v>243818</v>
      </c>
    </row>
    <row r="25" spans="1:14" ht="18.75" customHeight="1">
      <c r="A25" s="13" t="s">
        <v>18</v>
      </c>
      <c r="B25" s="14">
        <v>19635</v>
      </c>
      <c r="C25" s="14">
        <v>14806</v>
      </c>
      <c r="D25" s="14">
        <v>15958</v>
      </c>
      <c r="E25" s="14">
        <v>3650</v>
      </c>
      <c r="F25" s="14">
        <v>15210</v>
      </c>
      <c r="G25" s="14">
        <v>21454</v>
      </c>
      <c r="H25" s="14">
        <v>18785</v>
      </c>
      <c r="I25" s="14">
        <v>14804</v>
      </c>
      <c r="J25" s="14">
        <v>13073</v>
      </c>
      <c r="K25" s="14">
        <v>13070</v>
      </c>
      <c r="L25" s="14">
        <v>3928</v>
      </c>
      <c r="M25" s="14">
        <v>1670</v>
      </c>
      <c r="N25" s="12">
        <f t="shared" si="7"/>
        <v>156043</v>
      </c>
    </row>
    <row r="26" spans="1:14" ht="18.75" customHeight="1">
      <c r="A26" s="13" t="s">
        <v>19</v>
      </c>
      <c r="B26" s="14">
        <v>11045</v>
      </c>
      <c r="C26" s="14">
        <v>8328</v>
      </c>
      <c r="D26" s="14">
        <v>8977</v>
      </c>
      <c r="E26" s="14">
        <v>2053</v>
      </c>
      <c r="F26" s="14">
        <v>8556</v>
      </c>
      <c r="G26" s="14">
        <v>12068</v>
      </c>
      <c r="H26" s="14">
        <v>10566</v>
      </c>
      <c r="I26" s="14">
        <v>8328</v>
      </c>
      <c r="J26" s="14">
        <v>7353</v>
      </c>
      <c r="K26" s="14">
        <v>7352</v>
      </c>
      <c r="L26" s="14">
        <v>2209</v>
      </c>
      <c r="M26" s="14">
        <v>940</v>
      </c>
      <c r="N26" s="12">
        <f t="shared" si="7"/>
        <v>87775</v>
      </c>
    </row>
    <row r="27" spans="1:14" ht="15" customHeight="1">
      <c r="A27" s="2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97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67</v>
      </c>
      <c r="B37" s="29">
        <f>ROUND(+B7*B35,2)</f>
        <v>399602.38</v>
      </c>
      <c r="C37" s="29">
        <f>ROUND(+C7*C35,2)</f>
        <v>263865.43</v>
      </c>
      <c r="D37" s="29">
        <f>ROUND(+D7*D35,2)</f>
        <v>274210.71</v>
      </c>
      <c r="E37" s="29">
        <f>ROUND(+E7*E35,2)</f>
        <v>71155.67</v>
      </c>
      <c r="F37" s="29">
        <f aca="true" t="shared" si="11" ref="F37:M37">ROUND(+F7*F35,2)</f>
        <v>251861.2</v>
      </c>
      <c r="G37" s="29">
        <f t="shared" si="11"/>
        <v>304764.32</v>
      </c>
      <c r="H37" s="29">
        <f t="shared" si="11"/>
        <v>329384.98</v>
      </c>
      <c r="I37" s="29">
        <f t="shared" si="11"/>
        <v>324468.99</v>
      </c>
      <c r="J37" s="29">
        <f t="shared" si="11"/>
        <v>275564.09</v>
      </c>
      <c r="K37" s="29">
        <f t="shared" si="11"/>
        <v>374796.57</v>
      </c>
      <c r="L37" s="29">
        <f t="shared" si="11"/>
        <v>144086.18</v>
      </c>
      <c r="M37" s="29">
        <f t="shared" si="11"/>
        <v>77019.34</v>
      </c>
      <c r="N37" s="29">
        <f>SUM(B37:M37)</f>
        <v>3090779.86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70</v>
      </c>
      <c r="B39" s="30">
        <f>+B40+B43+B50</f>
        <v>-72723</v>
      </c>
      <c r="C39" s="30">
        <f>+C40+C43+C50</f>
        <v>-62781</v>
      </c>
      <c r="D39" s="30">
        <f>+D40+D43+D50</f>
        <v>-50010</v>
      </c>
      <c r="E39" s="30">
        <f>+E40+E43+E50</f>
        <v>-11121</v>
      </c>
      <c r="F39" s="30">
        <f aca="true" t="shared" si="12" ref="F39:M39">+F40+F43+F50</f>
        <v>-37431</v>
      </c>
      <c r="G39" s="30">
        <f t="shared" si="12"/>
        <v>-66018</v>
      </c>
      <c r="H39" s="30">
        <f t="shared" si="12"/>
        <v>-77205</v>
      </c>
      <c r="I39" s="30">
        <f t="shared" si="12"/>
        <v>-44775</v>
      </c>
      <c r="J39" s="30">
        <f t="shared" si="12"/>
        <v>-52719</v>
      </c>
      <c r="K39" s="30">
        <f t="shared" si="12"/>
        <v>-51057</v>
      </c>
      <c r="L39" s="30">
        <f t="shared" si="12"/>
        <v>-24726</v>
      </c>
      <c r="M39" s="30">
        <f t="shared" si="12"/>
        <v>-13107</v>
      </c>
      <c r="N39" s="30">
        <f>+N40+N43+N50</f>
        <v>-563673</v>
      </c>
      <c r="P39" s="42"/>
    </row>
    <row r="40" spans="1:16" ht="18.75" customHeight="1">
      <c r="A40" s="17" t="s">
        <v>71</v>
      </c>
      <c r="B40" s="31">
        <f>B41+B42</f>
        <v>-72723</v>
      </c>
      <c r="C40" s="31">
        <f>C41+C42</f>
        <v>-62781</v>
      </c>
      <c r="D40" s="31">
        <f>D41+D42</f>
        <v>-50010</v>
      </c>
      <c r="E40" s="31">
        <f>E41+E42</f>
        <v>-11121</v>
      </c>
      <c r="F40" s="31">
        <f aca="true" t="shared" si="13" ref="F40:M40">F41+F42</f>
        <v>-37431</v>
      </c>
      <c r="G40" s="31">
        <f t="shared" si="13"/>
        <v>-66018</v>
      </c>
      <c r="H40" s="31">
        <f t="shared" si="13"/>
        <v>-77205</v>
      </c>
      <c r="I40" s="31">
        <f t="shared" si="13"/>
        <v>-44775</v>
      </c>
      <c r="J40" s="31">
        <f t="shared" si="13"/>
        <v>-52719</v>
      </c>
      <c r="K40" s="31">
        <f t="shared" si="13"/>
        <v>-51057</v>
      </c>
      <c r="L40" s="31">
        <f t="shared" si="13"/>
        <v>-24726</v>
      </c>
      <c r="M40" s="31">
        <f t="shared" si="13"/>
        <v>-13107</v>
      </c>
      <c r="N40" s="30">
        <f aca="true" t="shared" si="14" ref="N40:N50">SUM(B40:M40)</f>
        <v>-563673</v>
      </c>
      <c r="P40" s="42"/>
    </row>
    <row r="41" spans="1:16" ht="18.75" customHeight="1">
      <c r="A41" s="13" t="s">
        <v>68</v>
      </c>
      <c r="B41" s="20">
        <f>ROUND(-B9*$D$3,2)</f>
        <v>-72723</v>
      </c>
      <c r="C41" s="20">
        <f>ROUND(-C9*$D$3,2)</f>
        <v>-62781</v>
      </c>
      <c r="D41" s="20">
        <f>ROUND(-D9*$D$3,2)</f>
        <v>-50010</v>
      </c>
      <c r="E41" s="20">
        <f>ROUND(-E9*$D$3,2)</f>
        <v>-11121</v>
      </c>
      <c r="F41" s="20">
        <f aca="true" t="shared" si="15" ref="F41:M41">ROUND(-F9*$D$3,2)</f>
        <v>-37431</v>
      </c>
      <c r="G41" s="20">
        <f t="shared" si="15"/>
        <v>-66018</v>
      </c>
      <c r="H41" s="20">
        <f t="shared" si="15"/>
        <v>-77205</v>
      </c>
      <c r="I41" s="20">
        <f t="shared" si="15"/>
        <v>-44775</v>
      </c>
      <c r="J41" s="20">
        <f t="shared" si="15"/>
        <v>-52719</v>
      </c>
      <c r="K41" s="20">
        <f t="shared" si="15"/>
        <v>-51057</v>
      </c>
      <c r="L41" s="20">
        <f t="shared" si="15"/>
        <v>-24726</v>
      </c>
      <c r="M41" s="20">
        <f t="shared" si="15"/>
        <v>-13107</v>
      </c>
      <c r="N41" s="56">
        <f t="shared" si="14"/>
        <v>-563673</v>
      </c>
      <c r="P41" s="42"/>
    </row>
    <row r="42" spans="1:16" ht="18.75" customHeight="1">
      <c r="A42" s="13" t="s">
        <v>69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72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74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75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76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77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78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79</v>
      </c>
      <c r="B52" s="69">
        <f>+B37+B39</f>
        <v>326879.38</v>
      </c>
      <c r="C52" s="34">
        <f aca="true" t="shared" si="18" ref="C52:M52">+C37+C39</f>
        <v>201084.43</v>
      </c>
      <c r="D52" s="34">
        <f t="shared" si="18"/>
        <v>224200.71000000002</v>
      </c>
      <c r="E52" s="34">
        <f t="shared" si="18"/>
        <v>60034.67</v>
      </c>
      <c r="F52" s="34">
        <f t="shared" si="18"/>
        <v>214430.2</v>
      </c>
      <c r="G52" s="34">
        <f t="shared" si="18"/>
        <v>238746.32</v>
      </c>
      <c r="H52" s="34">
        <f t="shared" si="18"/>
        <v>252179.97999999998</v>
      </c>
      <c r="I52" s="34">
        <f t="shared" si="18"/>
        <v>279693.99</v>
      </c>
      <c r="J52" s="34">
        <f t="shared" si="18"/>
        <v>222845.09000000003</v>
      </c>
      <c r="K52" s="34">
        <f t="shared" si="18"/>
        <v>323739.57</v>
      </c>
      <c r="L52" s="34">
        <f t="shared" si="18"/>
        <v>119360.18</v>
      </c>
      <c r="M52" s="34">
        <f t="shared" si="18"/>
        <v>63912.34</v>
      </c>
      <c r="N52" s="34">
        <f>SUM(B52:M52)</f>
        <v>2527106.8600000003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80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2527106.85</v>
      </c>
      <c r="P55" s="42"/>
    </row>
    <row r="56" spans="1:14" ht="18.75" customHeight="1">
      <c r="A56" s="17" t="s">
        <v>81</v>
      </c>
      <c r="B56" s="44">
        <v>66373.32</v>
      </c>
      <c r="C56" s="44">
        <v>58024.22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124397.54000000001</v>
      </c>
    </row>
    <row r="57" spans="1:14" ht="18.75" customHeight="1">
      <c r="A57" s="17" t="s">
        <v>82</v>
      </c>
      <c r="B57" s="44">
        <v>260506.07</v>
      </c>
      <c r="C57" s="44">
        <v>143060.2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403566.27</v>
      </c>
    </row>
    <row r="58" spans="1:14" ht="18.75" customHeight="1">
      <c r="A58" s="17" t="s">
        <v>83</v>
      </c>
      <c r="B58" s="43">
        <v>0</v>
      </c>
      <c r="C58" s="43">
        <v>0</v>
      </c>
      <c r="D58" s="31">
        <v>224200.71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224200.71</v>
      </c>
    </row>
    <row r="59" spans="1:14" ht="18.75" customHeight="1">
      <c r="A59" s="17" t="s">
        <v>84</v>
      </c>
      <c r="B59" s="43">
        <v>0</v>
      </c>
      <c r="C59" s="43">
        <v>0</v>
      </c>
      <c r="D59" s="43">
        <v>0</v>
      </c>
      <c r="E59" s="31">
        <v>60034.68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60034.68</v>
      </c>
    </row>
    <row r="60" spans="1:14" ht="18.75" customHeight="1">
      <c r="A60" s="17" t="s">
        <v>85</v>
      </c>
      <c r="B60" s="43">
        <v>0</v>
      </c>
      <c r="C60" s="43">
        <v>0</v>
      </c>
      <c r="D60" s="43">
        <v>0</v>
      </c>
      <c r="E60" s="43">
        <v>0</v>
      </c>
      <c r="F60" s="31">
        <v>214430.2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214430.2</v>
      </c>
    </row>
    <row r="61" spans="1:14" ht="18.75" customHeight="1">
      <c r="A61" s="17" t="s">
        <v>86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238746.32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238746.32</v>
      </c>
    </row>
    <row r="62" spans="1:14" ht="18.75" customHeight="1">
      <c r="A62" s="17" t="s">
        <v>87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202083.01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202083.01</v>
      </c>
    </row>
    <row r="63" spans="1:14" ht="18.75" customHeight="1">
      <c r="A63" s="17" t="s">
        <v>88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50096.96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50096.96</v>
      </c>
    </row>
    <row r="64" spans="1:14" ht="18.75" customHeight="1">
      <c r="A64" s="17" t="s">
        <v>94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279693.99</v>
      </c>
      <c r="J64" s="43"/>
      <c r="K64" s="43"/>
      <c r="L64" s="43">
        <v>0</v>
      </c>
      <c r="M64" s="43">
        <v>0</v>
      </c>
      <c r="N64" s="31">
        <f t="shared" si="19"/>
        <v>279693.99</v>
      </c>
    </row>
    <row r="65" spans="1:14" ht="18.75" customHeight="1">
      <c r="A65" s="17" t="s">
        <v>89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222845.09</v>
      </c>
      <c r="K65" s="43"/>
      <c r="L65" s="43">
        <v>0</v>
      </c>
      <c r="M65" s="43">
        <v>0</v>
      </c>
      <c r="N65" s="34">
        <f t="shared" si="19"/>
        <v>222845.09</v>
      </c>
    </row>
    <row r="66" spans="1:14" ht="18.75" customHeight="1">
      <c r="A66" s="17" t="s">
        <v>90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323739.57</v>
      </c>
      <c r="L66" s="43">
        <v>0</v>
      </c>
      <c r="M66" s="43">
        <v>0</v>
      </c>
      <c r="N66" s="31">
        <f t="shared" si="19"/>
        <v>323739.57</v>
      </c>
    </row>
    <row r="67" spans="1:14" ht="18.75" customHeight="1">
      <c r="A67" s="17" t="s">
        <v>91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119360.17</v>
      </c>
      <c r="M67" s="43">
        <v>0</v>
      </c>
      <c r="N67" s="34">
        <f t="shared" si="19"/>
        <v>119360.17</v>
      </c>
    </row>
    <row r="68" spans="1:14" ht="18.75" customHeight="1">
      <c r="A68" s="17" t="s">
        <v>92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63912.34</v>
      </c>
      <c r="N68" s="31">
        <f t="shared" si="19"/>
        <v>63912.34</v>
      </c>
    </row>
    <row r="69" spans="1:14" ht="18.75" customHeight="1">
      <c r="A69" s="40" t="s">
        <v>93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95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70">
        <v>1.9508312414831817</v>
      </c>
      <c r="C73" s="54">
        <v>1.9449412305805398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70">
        <v>1.6940000106540525</v>
      </c>
      <c r="C74" s="54">
        <v>1.5945999660268388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51</v>
      </c>
      <c r="B75" s="54">
        <v>0</v>
      </c>
      <c r="C75" s="54">
        <v>0</v>
      </c>
      <c r="D75" s="24">
        <v>1.57920000691089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54</v>
      </c>
      <c r="B76" s="54">
        <v>0</v>
      </c>
      <c r="C76" s="54">
        <v>0</v>
      </c>
      <c r="D76" s="54">
        <v>0</v>
      </c>
      <c r="E76" s="54">
        <v>1.9566002144801606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55</v>
      </c>
      <c r="B77" s="54">
        <v>0</v>
      </c>
      <c r="C77" s="54">
        <v>0</v>
      </c>
      <c r="D77" s="54">
        <v>0</v>
      </c>
      <c r="E77" s="54">
        <v>0</v>
      </c>
      <c r="F77" s="54">
        <v>1.8176000230933549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56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1.4482999966734622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58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1.700594827925013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57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1.6205998095105352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59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1.6418999787468753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60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1.8492000295266344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1.7679000099056137</v>
      </c>
      <c r="L83" s="54">
        <v>0</v>
      </c>
      <c r="M83" s="54">
        <v>0</v>
      </c>
      <c r="N83" s="31"/>
    </row>
    <row r="84" spans="1:14" ht="18.75" customHeight="1">
      <c r="A84" s="17" t="s">
        <v>61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2.0997999096460163</v>
      </c>
      <c r="M84" s="54">
        <v>0</v>
      </c>
      <c r="N84" s="34"/>
    </row>
    <row r="85" spans="1:14" ht="18.75" customHeight="1">
      <c r="A85" s="40" t="s">
        <v>62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2.0889999728769424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68"/>
      <c r="J92" s="53"/>
      <c r="K92" s="53"/>
    </row>
    <row r="93" ht="14.25">
      <c r="I93" s="68"/>
    </row>
    <row r="94" ht="14.25">
      <c r="I94" s="68"/>
    </row>
    <row r="95" ht="14.25">
      <c r="I95" s="68"/>
    </row>
    <row r="96" ht="14.25">
      <c r="I96" s="68"/>
    </row>
    <row r="97" ht="14.25">
      <c r="I97" s="68"/>
    </row>
    <row r="98" ht="14.25">
      <c r="I98" s="68"/>
    </row>
    <row r="99" ht="14.25">
      <c r="I99" s="68"/>
    </row>
    <row r="100" ht="14.25">
      <c r="I100" s="68"/>
    </row>
    <row r="101" ht="14.25">
      <c r="I101" s="68"/>
    </row>
    <row r="102" ht="14.25">
      <c r="I102" s="68"/>
    </row>
    <row r="103" ht="14.25">
      <c r="I103" s="68"/>
    </row>
    <row r="104" ht="14.25">
      <c r="I104" s="68"/>
    </row>
    <row r="105" ht="14.25">
      <c r="I105" s="68"/>
    </row>
    <row r="106" ht="14.25">
      <c r="I106" s="68"/>
    </row>
    <row r="107" ht="14.25">
      <c r="I107" s="68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2014-07-30T12:38:10Z</dcterms:modified>
  <cp:category/>
  <cp:version/>
  <cp:contentType/>
  <cp:contentStatus/>
</cp:coreProperties>
</file>