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<sst xmlns="http://schemas.openxmlformats.org/spreadsheetml/2006/main" count="99" uniqueCount="99">
  <si>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</si>
  <si>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</si>
  <si>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</si>
  <si>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</si>
  <si>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</si>
  <si>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</si>
  <si>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</si>
  <si>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</si>
  <si>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</si>
  <si>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</si>
  <si>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</si>
  <si>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</si>
  <si>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</si>
  <si>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</si>
  <si>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</si>
  <si>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</si>
  <si>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</si>
  <si>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</si>
  <si>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</si>
  <si>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</si>
  <si>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</si>
  <si>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</si>
  <si>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</si>
  <si>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</si>
  <si>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</si>
  <si>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</si>
  <si>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</si>
  <si>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</si>
  <si>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</si>
  <si>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</si>
  <si>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</si>
  <si>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</si>
  <si>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</si>
  <si>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</si>
  <si>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</si>
  <si>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</si>
  <si>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</si>
  <si>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</si>
  <si>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</si>
  <si>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</si>
  <si>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</si>
  <si>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</si>
  <si>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</si>
  <si>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</si>
  <si>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</si>
  <si>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</si>
  <si>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</si>
  <si>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</si>
  <si>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</si>
  <si>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</si>
  <si>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</si>
  <si>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</si>
  <si>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</si>
  <si>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</si>
  <si>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</si>
  <si>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</si>
  <si>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</si>
  <si>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</si>
  <si>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</si>
  <si>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</si>
  <si>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</si>
  <si>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</si>
  <si>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</si>
  <si>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</si>
  <si>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</si>
  <si>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</si>
  <si>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</si>
  <si>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</si>
  <si>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</si>
  <si>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</si>
  <si>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</si>
  <si>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</si>
  <si>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</si>
  <si>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</si>
  <si>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</si>
  <si>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</si>
  <si>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</si>
  <si>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</si>
  <si>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</si>
  <si>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</si>
  <si>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</si>
  <si>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</si>
  <si>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</si>
  <si>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</si>
  <si>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</si>
  <si>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</si>
  <si>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</si>
  <si>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</si>
  <si>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</si>
  <si>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</si>
  <si>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</si>
  <si>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</si>
  <si>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</si>
  <si>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</si>
  <si>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18/07/14 - VENCIMENTO 25/07/14</t>
  </si>
  <si>
    <t>7.2.6. Pagamento por Estimativa</t>
  </si>
  <si>
    <t>10. Tarifa de Remuneração Líquida Por Passageiro (2)</t>
  </si>
  <si>
    <t>7.3. Revisão de Remuneração pelo Transporte Coletivo (1)</t>
  </si>
  <si>
    <t>Nota: (1) Revisão de passageiros transportados, processados pelo sistema de bilhetagem, todas as áreas, dias 09, 10, 11, 12 e 17/07/14, total de 2.958.896 passageiros. Revisão reembolso de pedágio - área 2.
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</si>
</sst>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774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774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774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01"/>
  <sheetViews>
    <sheetView showGridLines="0" tabSelected="1" zoomScale="70" zoomScaleNormal="70"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4" sqref="A94:J94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B8+B20+B24</f>
        <v>496770</v>
      </c>
      <c r="C7" s="10">
        <f aca="true" t="shared" si="0" ref="C7:I7">C8+C20+C24</f>
        <v>366869</v>
      </c>
      <c r="D7" s="10">
        <f t="shared" si="0"/>
        <v>557389</v>
      </c>
      <c r="E7" s="10">
        <f t="shared" si="0"/>
        <v>703516</v>
      </c>
      <c r="F7" s="10">
        <f t="shared" si="0"/>
        <v>431112</v>
      </c>
      <c r="G7" s="10">
        <f t="shared" si="0"/>
        <v>708353</v>
      </c>
      <c r="H7" s="10">
        <f t="shared" si="0"/>
        <v>367734</v>
      </c>
      <c r="I7" s="10">
        <f t="shared" si="0"/>
        <v>252854</v>
      </c>
      <c r="J7" s="10">
        <f>+J8+J20+J24</f>
        <v>3884597</v>
      </c>
      <c r="L7" s="42"/>
    </row>
    <row r="8" spans="1:10" ht="15.75">
      <c r="A8" s="11" t="s">
        <v>93</v>
      </c>
      <c r="B8" s="12">
        <f>+B9+B12+B16</f>
        <v>279229</v>
      </c>
      <c r="C8" s="12">
        <f aca="true" t="shared" si="1" ref="C8:I8">+C9+C12+C16</f>
        <v>215678</v>
      </c>
      <c r="D8" s="12">
        <f t="shared" si="1"/>
        <v>352749</v>
      </c>
      <c r="E8" s="12">
        <f t="shared" si="1"/>
        <v>409638</v>
      </c>
      <c r="F8" s="12">
        <f t="shared" si="1"/>
        <v>246052</v>
      </c>
      <c r="G8" s="12">
        <f t="shared" si="1"/>
        <v>411560</v>
      </c>
      <c r="H8" s="12">
        <f t="shared" si="1"/>
        <v>197773</v>
      </c>
      <c r="I8" s="12">
        <f t="shared" si="1"/>
        <v>153519</v>
      </c>
      <c r="J8" s="12">
        <f>SUM(B8:I8)</f>
        <v>2266198</v>
      </c>
    </row>
    <row r="9" spans="1:10" ht="15.75">
      <c r="A9" s="13" t="s">
        <v>22</v>
      </c>
      <c r="B9" s="14">
        <v>32223</v>
      </c>
      <c r="C9" s="14">
        <v>31333</v>
      </c>
      <c r="D9" s="14">
        <v>34918</v>
      </c>
      <c r="E9" s="14">
        <v>39775</v>
      </c>
      <c r="F9" s="14">
        <v>34002</v>
      </c>
      <c r="G9" s="14">
        <v>41004</v>
      </c>
      <c r="H9" s="14">
        <v>17895</v>
      </c>
      <c r="I9" s="14">
        <v>21508</v>
      </c>
      <c r="J9" s="12">
        <f aca="true" t="shared" si="2" ref="J9:J19">SUM(B9:I9)</f>
        <v>252658</v>
      </c>
    </row>
    <row r="10" spans="1:10" ht="15.75">
      <c r="A10" s="15" t="s">
        <v>23</v>
      </c>
      <c r="B10" s="14">
        <f>+B9-B11</f>
        <v>32223</v>
      </c>
      <c r="C10" s="14">
        <f aca="true" t="shared" si="3" ref="C10:I10">+C9-C11</f>
        <v>31333</v>
      </c>
      <c r="D10" s="14">
        <f t="shared" si="3"/>
        <v>34918</v>
      </c>
      <c r="E10" s="14">
        <f t="shared" si="3"/>
        <v>39775</v>
      </c>
      <c r="F10" s="14">
        <f t="shared" si="3"/>
        <v>34002</v>
      </c>
      <c r="G10" s="14">
        <f t="shared" si="3"/>
        <v>41004</v>
      </c>
      <c r="H10" s="14">
        <f t="shared" si="3"/>
        <v>17895</v>
      </c>
      <c r="I10" s="14">
        <f t="shared" si="3"/>
        <v>21508</v>
      </c>
      <c r="J10" s="12">
        <f t="shared" si="2"/>
        <v>252658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88</v>
      </c>
      <c r="B12" s="14">
        <f>B13+B14+B15</f>
        <v>242985</v>
      </c>
      <c r="C12" s="14">
        <f aca="true" t="shared" si="4" ref="C12:I12">C13+C14+C15</f>
        <v>181233</v>
      </c>
      <c r="D12" s="14">
        <f t="shared" si="4"/>
        <v>313804</v>
      </c>
      <c r="E12" s="14">
        <f t="shared" si="4"/>
        <v>363748</v>
      </c>
      <c r="F12" s="14">
        <f t="shared" si="4"/>
        <v>208320</v>
      </c>
      <c r="G12" s="14">
        <f t="shared" si="4"/>
        <v>365303</v>
      </c>
      <c r="H12" s="14">
        <f t="shared" si="4"/>
        <v>177047</v>
      </c>
      <c r="I12" s="14">
        <f t="shared" si="4"/>
        <v>130410</v>
      </c>
      <c r="J12" s="12">
        <f t="shared" si="2"/>
        <v>1982850</v>
      </c>
    </row>
    <row r="13" spans="1:10" ht="15.75">
      <c r="A13" s="15" t="s">
        <v>25</v>
      </c>
      <c r="B13" s="14">
        <v>110546</v>
      </c>
      <c r="C13" s="14">
        <v>86409</v>
      </c>
      <c r="D13" s="14">
        <v>146045</v>
      </c>
      <c r="E13" s="14">
        <v>172457</v>
      </c>
      <c r="F13" s="14">
        <v>102501</v>
      </c>
      <c r="G13" s="14">
        <v>173377</v>
      </c>
      <c r="H13" s="14">
        <v>83232</v>
      </c>
      <c r="I13" s="14">
        <v>61485</v>
      </c>
      <c r="J13" s="12">
        <f t="shared" si="2"/>
        <v>936052</v>
      </c>
    </row>
    <row r="14" spans="1:10" ht="15.75">
      <c r="A14" s="15" t="s">
        <v>26</v>
      </c>
      <c r="B14" s="14">
        <v>112328</v>
      </c>
      <c r="C14" s="14">
        <v>80194</v>
      </c>
      <c r="D14" s="14">
        <v>146441</v>
      </c>
      <c r="E14" s="14">
        <v>164553</v>
      </c>
      <c r="F14" s="14">
        <v>91014</v>
      </c>
      <c r="G14" s="14">
        <v>165889</v>
      </c>
      <c r="H14" s="14">
        <v>80766</v>
      </c>
      <c r="I14" s="14">
        <v>61082</v>
      </c>
      <c r="J14" s="12">
        <f t="shared" si="2"/>
        <v>902267</v>
      </c>
    </row>
    <row r="15" spans="1:10" ht="15.75">
      <c r="A15" s="15" t="s">
        <v>27</v>
      </c>
      <c r="B15" s="14">
        <v>20111</v>
      </c>
      <c r="C15" s="14">
        <v>14630</v>
      </c>
      <c r="D15" s="14">
        <v>21318</v>
      </c>
      <c r="E15" s="14">
        <v>26738</v>
      </c>
      <c r="F15" s="14">
        <v>14805</v>
      </c>
      <c r="G15" s="14">
        <v>26037</v>
      </c>
      <c r="H15" s="14">
        <v>13049</v>
      </c>
      <c r="I15" s="14">
        <v>7843</v>
      </c>
      <c r="J15" s="12">
        <f t="shared" si="2"/>
        <v>144531</v>
      </c>
    </row>
    <row r="16" spans="1:10" ht="15.75">
      <c r="A16" s="16" t="s">
        <v>92</v>
      </c>
      <c r="B16" s="14">
        <f>B17+B18+B19</f>
        <v>4021</v>
      </c>
      <c r="C16" s="14">
        <f aca="true" t="shared" si="5" ref="C16:I16">C17+C18+C19</f>
        <v>3112</v>
      </c>
      <c r="D16" s="14">
        <f t="shared" si="5"/>
        <v>4027</v>
      </c>
      <c r="E16" s="14">
        <f t="shared" si="5"/>
        <v>6115</v>
      </c>
      <c r="F16" s="14">
        <f t="shared" si="5"/>
        <v>3730</v>
      </c>
      <c r="G16" s="14">
        <f t="shared" si="5"/>
        <v>5253</v>
      </c>
      <c r="H16" s="14">
        <f t="shared" si="5"/>
        <v>2831</v>
      </c>
      <c r="I16" s="14">
        <f t="shared" si="5"/>
        <v>1601</v>
      </c>
      <c r="J16" s="12">
        <f t="shared" si="2"/>
        <v>30690</v>
      </c>
    </row>
    <row r="17" spans="1:10" ht="15.75">
      <c r="A17" s="15" t="s">
        <v>89</v>
      </c>
      <c r="B17" s="14">
        <v>2896</v>
      </c>
      <c r="C17" s="14">
        <v>2298</v>
      </c>
      <c r="D17" s="14">
        <v>2863</v>
      </c>
      <c r="E17" s="14">
        <v>4532</v>
      </c>
      <c r="F17" s="14">
        <v>2843</v>
      </c>
      <c r="G17" s="14">
        <v>3996</v>
      </c>
      <c r="H17" s="14">
        <v>2180</v>
      </c>
      <c r="I17" s="14">
        <v>1230</v>
      </c>
      <c r="J17" s="12">
        <f t="shared" si="2"/>
        <v>22838</v>
      </c>
    </row>
    <row r="18" spans="1:10" ht="15.75">
      <c r="A18" s="15" t="s">
        <v>90</v>
      </c>
      <c r="B18" s="14">
        <v>183</v>
      </c>
      <c r="C18" s="14">
        <v>172</v>
      </c>
      <c r="D18" s="14">
        <v>243</v>
      </c>
      <c r="E18" s="14">
        <v>342</v>
      </c>
      <c r="F18" s="14">
        <v>193</v>
      </c>
      <c r="G18" s="14">
        <v>264</v>
      </c>
      <c r="H18" s="14">
        <v>174</v>
      </c>
      <c r="I18" s="14">
        <v>100</v>
      </c>
      <c r="J18" s="12">
        <f t="shared" si="2"/>
        <v>1671</v>
      </c>
    </row>
    <row r="19" spans="1:10" ht="15.75">
      <c r="A19" s="15" t="s">
        <v>91</v>
      </c>
      <c r="B19" s="14">
        <v>942</v>
      </c>
      <c r="C19" s="14">
        <v>642</v>
      </c>
      <c r="D19" s="14">
        <v>921</v>
      </c>
      <c r="E19" s="14">
        <v>1241</v>
      </c>
      <c r="F19" s="14">
        <v>694</v>
      </c>
      <c r="G19" s="14">
        <v>993</v>
      </c>
      <c r="H19" s="14">
        <v>477</v>
      </c>
      <c r="I19" s="14">
        <v>271</v>
      </c>
      <c r="J19" s="12">
        <f t="shared" si="2"/>
        <v>6181</v>
      </c>
    </row>
    <row r="20" spans="1:10" ht="15.75">
      <c r="A20" s="17" t="s">
        <v>28</v>
      </c>
      <c r="B20" s="18">
        <f>B21+B22+B23</f>
        <v>162777</v>
      </c>
      <c r="C20" s="18">
        <f aca="true" t="shared" si="6" ref="C20:I20">C21+C22+C23</f>
        <v>104746</v>
      </c>
      <c r="D20" s="18">
        <f t="shared" si="6"/>
        <v>133764</v>
      </c>
      <c r="E20" s="18">
        <f t="shared" si="6"/>
        <v>196315</v>
      </c>
      <c r="F20" s="18">
        <f t="shared" si="6"/>
        <v>130903</v>
      </c>
      <c r="G20" s="18">
        <f t="shared" si="6"/>
        <v>222127</v>
      </c>
      <c r="H20" s="18">
        <f t="shared" si="6"/>
        <v>137022</v>
      </c>
      <c r="I20" s="18">
        <f t="shared" si="6"/>
        <v>82473</v>
      </c>
      <c r="J20" s="12">
        <f aca="true" t="shared" si="7" ref="J20:J26">SUM(B20:I20)</f>
        <v>1170127</v>
      </c>
    </row>
    <row r="21" spans="1:10" ht="18.75" customHeight="1">
      <c r="A21" s="13" t="s">
        <v>29</v>
      </c>
      <c r="B21" s="14">
        <v>82732</v>
      </c>
      <c r="C21" s="14">
        <v>57681</v>
      </c>
      <c r="D21" s="14">
        <v>73365</v>
      </c>
      <c r="E21" s="14">
        <v>108099</v>
      </c>
      <c r="F21" s="14">
        <v>73063</v>
      </c>
      <c r="G21" s="14">
        <v>119494</v>
      </c>
      <c r="H21" s="14">
        <v>71831</v>
      </c>
      <c r="I21" s="14">
        <v>43403</v>
      </c>
      <c r="J21" s="12">
        <f t="shared" si="7"/>
        <v>629668</v>
      </c>
    </row>
    <row r="22" spans="1:10" ht="18.75" customHeight="1">
      <c r="A22" s="13" t="s">
        <v>30</v>
      </c>
      <c r="B22" s="14">
        <v>68481</v>
      </c>
      <c r="C22" s="14">
        <v>39764</v>
      </c>
      <c r="D22" s="14">
        <v>51437</v>
      </c>
      <c r="E22" s="14">
        <v>74725</v>
      </c>
      <c r="F22" s="14">
        <v>49796</v>
      </c>
      <c r="G22" s="14">
        <v>88658</v>
      </c>
      <c r="H22" s="14">
        <v>57064</v>
      </c>
      <c r="I22" s="14">
        <v>34792</v>
      </c>
      <c r="J22" s="12">
        <f t="shared" si="7"/>
        <v>464717</v>
      </c>
    </row>
    <row r="23" spans="1:10" ht="18.75" customHeight="1">
      <c r="A23" s="13" t="s">
        <v>31</v>
      </c>
      <c r="B23" s="14">
        <v>11564</v>
      </c>
      <c r="C23" s="14">
        <v>7301</v>
      </c>
      <c r="D23" s="14">
        <v>8962</v>
      </c>
      <c r="E23" s="14">
        <v>13491</v>
      </c>
      <c r="F23" s="14">
        <v>8044</v>
      </c>
      <c r="G23" s="14">
        <v>13975</v>
      </c>
      <c r="H23" s="14">
        <v>8127</v>
      </c>
      <c r="I23" s="14">
        <v>4278</v>
      </c>
      <c r="J23" s="12">
        <f t="shared" si="7"/>
        <v>75742</v>
      </c>
    </row>
    <row r="24" spans="1:10" ht="18.75" customHeight="1">
      <c r="A24" s="17" t="s">
        <v>32</v>
      </c>
      <c r="B24" s="14">
        <f>B25+B26</f>
        <v>54764</v>
      </c>
      <c r="C24" s="14">
        <f aca="true" t="shared" si="8" ref="C24:I24">C25+C26</f>
        <v>46445</v>
      </c>
      <c r="D24" s="14">
        <f t="shared" si="8"/>
        <v>70876</v>
      </c>
      <c r="E24" s="14">
        <f t="shared" si="8"/>
        <v>97563</v>
      </c>
      <c r="F24" s="14">
        <f t="shared" si="8"/>
        <v>54157</v>
      </c>
      <c r="G24" s="14">
        <f t="shared" si="8"/>
        <v>74666</v>
      </c>
      <c r="H24" s="14">
        <f t="shared" si="8"/>
        <v>32939</v>
      </c>
      <c r="I24" s="14">
        <f t="shared" si="8"/>
        <v>16862</v>
      </c>
      <c r="J24" s="12">
        <f t="shared" si="7"/>
        <v>448272</v>
      </c>
    </row>
    <row r="25" spans="1:10" ht="18.75" customHeight="1">
      <c r="A25" s="13" t="s">
        <v>33</v>
      </c>
      <c r="B25" s="14">
        <v>35049</v>
      </c>
      <c r="C25" s="14">
        <v>29725</v>
      </c>
      <c r="D25" s="14">
        <v>45361</v>
      </c>
      <c r="E25" s="14">
        <v>62440</v>
      </c>
      <c r="F25" s="14">
        <v>34660</v>
      </c>
      <c r="G25" s="14">
        <v>47786</v>
      </c>
      <c r="H25" s="14">
        <v>21081</v>
      </c>
      <c r="I25" s="14">
        <v>10792</v>
      </c>
      <c r="J25" s="12">
        <f t="shared" si="7"/>
        <v>286894</v>
      </c>
    </row>
    <row r="26" spans="1:10" ht="18.75" customHeight="1">
      <c r="A26" s="13" t="s">
        <v>34</v>
      </c>
      <c r="B26" s="14">
        <v>19715</v>
      </c>
      <c r="C26" s="14">
        <v>16720</v>
      </c>
      <c r="D26" s="14">
        <v>25515</v>
      </c>
      <c r="E26" s="14">
        <v>35123</v>
      </c>
      <c r="F26" s="14">
        <v>19497</v>
      </c>
      <c r="G26" s="14">
        <v>26880</v>
      </c>
      <c r="H26" s="14">
        <v>11858</v>
      </c>
      <c r="I26" s="14">
        <v>6070</v>
      </c>
      <c r="J26" s="12">
        <f t="shared" si="7"/>
        <v>161378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69</v>
      </c>
      <c r="B32" s="23">
        <f>(((+B$8+B$20)*B$29)+(B$24*B$30))/B$7</f>
        <v>0.9508865096523541</v>
      </c>
      <c r="C32" s="23">
        <f aca="true" t="shared" si="9" ref="C32:I32">(((+C$8+C$20)*C$29)+(C$24*C$30))/C$7</f>
        <v>0.9376559254120682</v>
      </c>
      <c r="D32" s="23">
        <f t="shared" si="9"/>
        <v>0.9629845519018135</v>
      </c>
      <c r="E32" s="23">
        <f t="shared" si="9"/>
        <v>0.9493137072930823</v>
      </c>
      <c r="F32" s="23">
        <f t="shared" si="9"/>
        <v>0.9578916235224257</v>
      </c>
      <c r="G32" s="23">
        <f t="shared" si="9"/>
        <v>0.9624326255412203</v>
      </c>
      <c r="H32" s="23">
        <f t="shared" si="9"/>
        <v>0.90675201014864</v>
      </c>
      <c r="I32" s="23">
        <f t="shared" si="9"/>
        <v>0.9776895441638257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70</v>
      </c>
      <c r="B35" s="26">
        <f>B32*B34</f>
        <v>1.4875668557001427</v>
      </c>
      <c r="C35" s="26">
        <f aca="true" t="shared" si="10" ref="C35:I35">C32*C34</f>
        <v>1.4423023444688434</v>
      </c>
      <c r="D35" s="26">
        <f t="shared" si="10"/>
        <v>1.4964779936554182</v>
      </c>
      <c r="E35" s="26">
        <f t="shared" si="10"/>
        <v>1.4744740501676152</v>
      </c>
      <c r="F35" s="26">
        <f t="shared" si="10"/>
        <v>1.4479489781164987</v>
      </c>
      <c r="G35" s="26">
        <f t="shared" si="10"/>
        <v>1.5248782519075095</v>
      </c>
      <c r="H35" s="26">
        <f t="shared" si="10"/>
        <v>1.6462989496258709</v>
      </c>
      <c r="I35" s="26">
        <f t="shared" si="10"/>
        <v>1.8776527695666274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86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6">SUM(B37:I37)</f>
        <v>0</v>
      </c>
    </row>
    <row r="38" spans="1:10" ht="18.75" customHeight="1">
      <c r="A38" s="17" t="s">
        <v>38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738978.59</v>
      </c>
      <c r="C41" s="29">
        <f aca="true" t="shared" si="13" ref="C41:I41">+C42+C43</f>
        <v>529136.02</v>
      </c>
      <c r="D41" s="29">
        <f t="shared" si="13"/>
        <v>834120.37</v>
      </c>
      <c r="E41" s="29">
        <f t="shared" si="13"/>
        <v>1037316.09</v>
      </c>
      <c r="F41" s="29">
        <f t="shared" si="13"/>
        <v>624228.18</v>
      </c>
      <c r="G41" s="29">
        <f t="shared" si="13"/>
        <v>1080152.08</v>
      </c>
      <c r="H41" s="29">
        <f t="shared" si="13"/>
        <v>605400.1</v>
      </c>
      <c r="I41" s="29">
        <f t="shared" si="13"/>
        <v>474772.01</v>
      </c>
      <c r="J41" s="29">
        <f t="shared" si="12"/>
        <v>5924103.4399999995</v>
      </c>
      <c r="L41" s="43"/>
      <c r="M41" s="43"/>
    </row>
    <row r="42" spans="1:10" ht="15.75">
      <c r="A42" s="17" t="s">
        <v>71</v>
      </c>
      <c r="B42" s="30">
        <f>ROUND(+B7*B35,2)</f>
        <v>738978.59</v>
      </c>
      <c r="C42" s="30">
        <f aca="true" t="shared" si="14" ref="C42:I42">ROUND(+C7*C35,2)</f>
        <v>529136.02</v>
      </c>
      <c r="D42" s="30">
        <f t="shared" si="14"/>
        <v>834120.37</v>
      </c>
      <c r="E42" s="30">
        <f t="shared" si="14"/>
        <v>1037316.09</v>
      </c>
      <c r="F42" s="30">
        <f t="shared" si="14"/>
        <v>624228.18</v>
      </c>
      <c r="G42" s="30">
        <f t="shared" si="14"/>
        <v>1080152.08</v>
      </c>
      <c r="H42" s="30">
        <f t="shared" si="14"/>
        <v>605400.1</v>
      </c>
      <c r="I42" s="30">
        <f t="shared" si="14"/>
        <v>474772.01</v>
      </c>
      <c r="J42" s="30">
        <f>SUM(B42:I42)</f>
        <v>5924103.4399999995</v>
      </c>
    </row>
    <row r="43" spans="1:10" ht="15.75">
      <c r="A43" s="17" t="s">
        <v>41</v>
      </c>
      <c r="B43" s="56">
        <f>+B37</f>
        <v>0</v>
      </c>
      <c r="C43" s="56">
        <f aca="true" t="shared" si="15" ref="C43:I43">+C37</f>
        <v>0</v>
      </c>
      <c r="D43" s="56">
        <f t="shared" si="15"/>
        <v>0</v>
      </c>
      <c r="E43" s="56">
        <f t="shared" si="15"/>
        <v>0</v>
      </c>
      <c r="F43" s="56">
        <f t="shared" si="15"/>
        <v>0</v>
      </c>
      <c r="G43" s="56">
        <f t="shared" si="15"/>
        <v>0</v>
      </c>
      <c r="H43" s="56">
        <f t="shared" si="15"/>
        <v>0</v>
      </c>
      <c r="I43" s="56">
        <f t="shared" si="15"/>
        <v>0</v>
      </c>
      <c r="J43" s="56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87</v>
      </c>
      <c r="B45" s="31">
        <f aca="true" t="shared" si="16" ref="B45:J45">+B46+B49+B56</f>
        <v>77305.83999999997</v>
      </c>
      <c r="C45" s="31">
        <f t="shared" si="16"/>
        <v>-24731.139999999956</v>
      </c>
      <c r="D45" s="31">
        <f t="shared" si="16"/>
        <v>69674.21999999997</v>
      </c>
      <c r="E45" s="31">
        <f t="shared" si="16"/>
        <v>44508.51000000001</v>
      </c>
      <c r="F45" s="31">
        <f t="shared" si="16"/>
        <v>45418.02999999997</v>
      </c>
      <c r="G45" s="31">
        <f t="shared" si="16"/>
        <v>13156.310000000056</v>
      </c>
      <c r="H45" s="31">
        <f t="shared" si="16"/>
        <v>74035.31</v>
      </c>
      <c r="I45" s="31">
        <f t="shared" si="16"/>
        <v>-9540.450000000012</v>
      </c>
      <c r="J45" s="31">
        <f t="shared" si="16"/>
        <v>289826.63000000035</v>
      </c>
      <c r="L45" s="43"/>
    </row>
    <row r="46" spans="1:12" ht="15.75">
      <c r="A46" s="17" t="s">
        <v>42</v>
      </c>
      <c r="B46" s="32">
        <f>B47+B48</f>
        <v>-96669</v>
      </c>
      <c r="C46" s="32">
        <f aca="true" t="shared" si="17" ref="C46:I46">C47+C48</f>
        <v>-93999</v>
      </c>
      <c r="D46" s="32">
        <f t="shared" si="17"/>
        <v>-104754</v>
      </c>
      <c r="E46" s="32">
        <f t="shared" si="17"/>
        <v>-119325</v>
      </c>
      <c r="F46" s="32">
        <f t="shared" si="17"/>
        <v>-102006</v>
      </c>
      <c r="G46" s="32">
        <f t="shared" si="17"/>
        <v>-123012</v>
      </c>
      <c r="H46" s="32">
        <f t="shared" si="17"/>
        <v>-53685</v>
      </c>
      <c r="I46" s="32">
        <f t="shared" si="17"/>
        <v>-64524</v>
      </c>
      <c r="J46" s="31">
        <f t="shared" si="12"/>
        <v>-757974</v>
      </c>
      <c r="L46" s="43"/>
    </row>
    <row r="47" spans="1:12" ht="15.75">
      <c r="A47" s="13" t="s">
        <v>67</v>
      </c>
      <c r="B47" s="20">
        <f aca="true" t="shared" si="18" ref="B47:I47">ROUND(-B9*$D$3,2)</f>
        <v>-96669</v>
      </c>
      <c r="C47" s="20">
        <f t="shared" si="18"/>
        <v>-93999</v>
      </c>
      <c r="D47" s="20">
        <f t="shared" si="18"/>
        <v>-104754</v>
      </c>
      <c r="E47" s="20">
        <f t="shared" si="18"/>
        <v>-119325</v>
      </c>
      <c r="F47" s="20">
        <f t="shared" si="18"/>
        <v>-102006</v>
      </c>
      <c r="G47" s="20">
        <f t="shared" si="18"/>
        <v>-123012</v>
      </c>
      <c r="H47" s="20">
        <f t="shared" si="18"/>
        <v>-53685</v>
      </c>
      <c r="I47" s="20">
        <f t="shared" si="18"/>
        <v>-64524</v>
      </c>
      <c r="J47" s="56">
        <f t="shared" si="12"/>
        <v>-757974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6">
        <f>SUM(B48:I48)</f>
        <v>0</v>
      </c>
      <c r="L48" s="43"/>
    </row>
    <row r="49" spans="1:12" ht="15.75">
      <c r="A49" s="17" t="s">
        <v>43</v>
      </c>
      <c r="B49" s="32">
        <f>SUM(B50:B55)</f>
        <v>-405853.41000000003</v>
      </c>
      <c r="C49" s="32">
        <f aca="true" t="shared" si="20" ref="C49:I49">SUM(C50:C55)</f>
        <v>-193352.59</v>
      </c>
      <c r="D49" s="32">
        <f t="shared" si="20"/>
        <v>-531835</v>
      </c>
      <c r="E49" s="32">
        <f t="shared" si="20"/>
        <v>-458825.78</v>
      </c>
      <c r="F49" s="32">
        <f t="shared" si="20"/>
        <v>-329104.09</v>
      </c>
      <c r="G49" s="32">
        <f t="shared" si="20"/>
        <v>-567166.46</v>
      </c>
      <c r="H49" s="32">
        <f t="shared" si="20"/>
        <v>-144556.39</v>
      </c>
      <c r="I49" s="32">
        <f t="shared" si="20"/>
        <v>-276115</v>
      </c>
      <c r="J49" s="32">
        <f>SUM(J50:J55)</f>
        <v>-2906808.7199999997</v>
      </c>
      <c r="L49" s="49"/>
    </row>
    <row r="50" spans="1:10" ht="15.75">
      <c r="A50" s="13" t="s">
        <v>60</v>
      </c>
      <c r="B50" s="27">
        <v>-39753.41</v>
      </c>
      <c r="C50" s="27">
        <v>-13852.59</v>
      </c>
      <c r="D50" s="27">
        <v>-51035</v>
      </c>
      <c r="E50" s="27">
        <v>-42225.78</v>
      </c>
      <c r="F50" s="27">
        <v>-11404.09</v>
      </c>
      <c r="G50" s="27">
        <v>-42366.46</v>
      </c>
      <c r="H50" s="27">
        <v>-36256.39</v>
      </c>
      <c r="I50" s="27">
        <v>-10415</v>
      </c>
      <c r="J50" s="27">
        <f t="shared" si="12"/>
        <v>-247308.71999999997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3" t="s">
        <v>95</v>
      </c>
      <c r="B55" s="27">
        <v>-366100</v>
      </c>
      <c r="C55" s="27">
        <v>-179500</v>
      </c>
      <c r="D55" s="27">
        <v>-480800</v>
      </c>
      <c r="E55" s="27">
        <v>-416600</v>
      </c>
      <c r="F55" s="27">
        <v>-317700</v>
      </c>
      <c r="G55" s="27">
        <v>-524800</v>
      </c>
      <c r="H55" s="27">
        <v>-108300</v>
      </c>
      <c r="I55" s="27">
        <v>-265700</v>
      </c>
      <c r="J55" s="27">
        <f t="shared" si="12"/>
        <v>-2659500</v>
      </c>
    </row>
    <row r="56" spans="1:10" ht="15.75">
      <c r="A56" s="17" t="s">
        <v>97</v>
      </c>
      <c r="B56" s="33">
        <v>579828.25</v>
      </c>
      <c r="C56" s="33">
        <v>262620.45</v>
      </c>
      <c r="D56" s="33">
        <v>706263.22</v>
      </c>
      <c r="E56" s="33">
        <v>622659.29</v>
      </c>
      <c r="F56" s="33">
        <v>476528.12</v>
      </c>
      <c r="G56" s="33">
        <v>703334.77</v>
      </c>
      <c r="H56" s="33">
        <v>272276.7</v>
      </c>
      <c r="I56" s="33">
        <v>331098.55</v>
      </c>
      <c r="J56" s="27">
        <f t="shared" si="12"/>
        <v>3954609.35</v>
      </c>
    </row>
    <row r="57" spans="1:10" ht="15.75">
      <c r="A57" s="38"/>
      <c r="B57" s="19"/>
      <c r="C57" s="19"/>
      <c r="D57" s="19"/>
      <c r="E57" s="19"/>
      <c r="F57" s="19"/>
      <c r="G57" s="19"/>
      <c r="H57" s="19"/>
      <c r="I57" s="19"/>
      <c r="J57" s="20"/>
    </row>
    <row r="58" spans="1:12" ht="15.75">
      <c r="A58" s="2" t="s">
        <v>44</v>
      </c>
      <c r="B58" s="35">
        <f aca="true" t="shared" si="21" ref="B58:I58">+B41+B45</f>
        <v>816284.4299999999</v>
      </c>
      <c r="C58" s="35">
        <f t="shared" si="21"/>
        <v>504404.88000000006</v>
      </c>
      <c r="D58" s="35">
        <f t="shared" si="21"/>
        <v>903794.59</v>
      </c>
      <c r="E58" s="35">
        <f t="shared" si="21"/>
        <v>1081824.6</v>
      </c>
      <c r="F58" s="35">
        <f t="shared" si="21"/>
        <v>669646.21</v>
      </c>
      <c r="G58" s="35">
        <f t="shared" si="21"/>
        <v>1093308.3900000001</v>
      </c>
      <c r="H58" s="35">
        <f t="shared" si="21"/>
        <v>679435.4099999999</v>
      </c>
      <c r="I58" s="35">
        <f t="shared" si="21"/>
        <v>465231.56</v>
      </c>
      <c r="J58" s="35">
        <f>SUM(B58:I58)</f>
        <v>6213930.069999999</v>
      </c>
      <c r="L58" s="43"/>
    </row>
    <row r="59" spans="1:12" ht="15.75">
      <c r="A59" s="41"/>
      <c r="B59" s="58"/>
      <c r="C59" s="58"/>
      <c r="D59" s="58"/>
      <c r="E59" s="58"/>
      <c r="F59" s="58"/>
      <c r="G59" s="58"/>
      <c r="H59" s="58"/>
      <c r="I59" s="58"/>
      <c r="J59" s="59"/>
      <c r="L59" s="40"/>
    </row>
    <row r="60" spans="1:10" ht="14.25">
      <c r="A60" s="34"/>
      <c r="B60" s="36"/>
      <c r="C60" s="36"/>
      <c r="D60" s="36"/>
      <c r="E60" s="36"/>
      <c r="F60" s="36"/>
      <c r="G60" s="36"/>
      <c r="H60" s="36"/>
      <c r="I60" s="36"/>
      <c r="J60" s="37"/>
    </row>
    <row r="61" spans="1:12" ht="17.25" customHeight="1">
      <c r="A61" s="2" t="s">
        <v>45</v>
      </c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SUM(J62:J76)</f>
        <v>6213930.0600000005</v>
      </c>
      <c r="L61" s="43"/>
    </row>
    <row r="62" spans="1:10" ht="17.25" customHeight="1">
      <c r="A62" s="17" t="s">
        <v>46</v>
      </c>
      <c r="B62" s="45">
        <v>92296.04</v>
      </c>
      <c r="C62" s="45">
        <v>91323.99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35">
        <f>SUM(B62:I62)</f>
        <v>183620.03</v>
      </c>
    </row>
    <row r="63" spans="1:10" ht="17.25" customHeight="1">
      <c r="A63" s="17" t="s">
        <v>52</v>
      </c>
      <c r="B63" s="45">
        <v>493477.37</v>
      </c>
      <c r="C63" s="45">
        <v>284448.19</v>
      </c>
      <c r="D63" s="44">
        <v>0</v>
      </c>
      <c r="E63" s="45">
        <v>265626.3</v>
      </c>
      <c r="F63" s="44">
        <v>0</v>
      </c>
      <c r="G63" s="44">
        <v>0</v>
      </c>
      <c r="H63" s="44">
        <v>0</v>
      </c>
      <c r="I63" s="44">
        <v>0</v>
      </c>
      <c r="J63" s="35">
        <f aca="true" t="shared" si="22" ref="J63:J75">SUM(B63:I63)</f>
        <v>1043551.8600000001</v>
      </c>
    </row>
    <row r="64" spans="1:10" ht="17.25" customHeight="1">
      <c r="A64" s="17" t="s">
        <v>53</v>
      </c>
      <c r="B64" s="44">
        <v>0</v>
      </c>
      <c r="C64" s="44">
        <v>0</v>
      </c>
      <c r="D64" s="32">
        <v>233014.07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2">
        <f t="shared" si="22"/>
        <v>233014.07</v>
      </c>
    </row>
    <row r="65" spans="1:10" ht="17.25" customHeight="1">
      <c r="A65" s="17" t="s">
        <v>54</v>
      </c>
      <c r="B65" s="44">
        <v>0</v>
      </c>
      <c r="C65" s="44">
        <v>0</v>
      </c>
      <c r="D65" s="45">
        <v>188198.15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5">
        <f t="shared" si="22"/>
        <v>188198.15</v>
      </c>
    </row>
    <row r="66" spans="1:10" ht="17.25" customHeight="1">
      <c r="A66" s="17" t="s">
        <v>55</v>
      </c>
      <c r="B66" s="44">
        <v>0</v>
      </c>
      <c r="C66" s="44">
        <v>0</v>
      </c>
      <c r="D66" s="45">
        <v>140079.5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32">
        <f t="shared" si="22"/>
        <v>140079.5</v>
      </c>
    </row>
    <row r="67" spans="1:10" ht="17.25" customHeight="1">
      <c r="A67" s="17" t="s">
        <v>56</v>
      </c>
      <c r="B67" s="44">
        <v>0</v>
      </c>
      <c r="C67" s="44">
        <v>0</v>
      </c>
      <c r="D67" s="45">
        <v>50093.6</v>
      </c>
      <c r="E67" s="44">
        <v>0</v>
      </c>
      <c r="F67" s="45">
        <v>76521.77</v>
      </c>
      <c r="G67" s="44">
        <v>0</v>
      </c>
      <c r="H67" s="44">
        <v>0</v>
      </c>
      <c r="I67" s="44">
        <v>0</v>
      </c>
      <c r="J67" s="35">
        <f t="shared" si="22"/>
        <v>126615.37</v>
      </c>
    </row>
    <row r="68" spans="1:10" ht="17.25" customHeight="1">
      <c r="A68" s="17" t="s">
        <v>57</v>
      </c>
      <c r="B68" s="44">
        <v>0</v>
      </c>
      <c r="C68" s="44">
        <v>0</v>
      </c>
      <c r="D68" s="44">
        <v>0</v>
      </c>
      <c r="E68" s="45">
        <v>236857.3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236857.3</v>
      </c>
    </row>
    <row r="69" spans="1:10" ht="17.25" customHeight="1">
      <c r="A69" s="17" t="s">
        <v>58</v>
      </c>
      <c r="B69" s="44">
        <v>0</v>
      </c>
      <c r="C69" s="44">
        <v>0</v>
      </c>
      <c r="D69" s="44">
        <v>0</v>
      </c>
      <c r="E69" s="45">
        <v>122255.95</v>
      </c>
      <c r="F69" s="44">
        <v>0</v>
      </c>
      <c r="G69" s="44">
        <v>0</v>
      </c>
      <c r="H69" s="44">
        <v>0</v>
      </c>
      <c r="I69" s="44">
        <v>0</v>
      </c>
      <c r="J69" s="35">
        <f t="shared" si="22"/>
        <v>122255.95</v>
      </c>
    </row>
    <row r="70" spans="1:10" ht="17.25" customHeight="1">
      <c r="A70" s="17" t="s">
        <v>59</v>
      </c>
      <c r="B70" s="44">
        <v>0</v>
      </c>
      <c r="C70" s="44">
        <v>0</v>
      </c>
      <c r="D70" s="44">
        <v>0</v>
      </c>
      <c r="E70" s="32">
        <v>40684.52</v>
      </c>
      <c r="F70" s="44">
        <v>0</v>
      </c>
      <c r="G70" s="44">
        <v>0</v>
      </c>
      <c r="H70" s="44">
        <v>0</v>
      </c>
      <c r="I70" s="44">
        <v>0</v>
      </c>
      <c r="J70" s="32">
        <f t="shared" si="22"/>
        <v>40684.52</v>
      </c>
    </row>
    <row r="71" spans="1:10" ht="17.25" customHeight="1">
      <c r="A71" s="17" t="s">
        <v>47</v>
      </c>
      <c r="B71" s="44">
        <v>0</v>
      </c>
      <c r="C71" s="44">
        <v>0</v>
      </c>
      <c r="D71" s="44">
        <v>0</v>
      </c>
      <c r="E71" s="44">
        <v>0</v>
      </c>
      <c r="F71" s="45">
        <v>401884.44</v>
      </c>
      <c r="G71" s="44">
        <v>0</v>
      </c>
      <c r="H71" s="44">
        <v>0</v>
      </c>
      <c r="I71" s="44">
        <v>0</v>
      </c>
      <c r="J71" s="35">
        <f t="shared" si="22"/>
        <v>401884.44</v>
      </c>
    </row>
    <row r="72" spans="1:10" ht="17.25" customHeight="1">
      <c r="A72" s="17" t="s">
        <v>48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32">
        <v>443751.53</v>
      </c>
      <c r="H72" s="45">
        <v>463027.05</v>
      </c>
      <c r="I72" s="44">
        <v>0</v>
      </c>
      <c r="J72" s="32">
        <f t="shared" si="22"/>
        <v>906778.5800000001</v>
      </c>
    </row>
    <row r="73" spans="1:10" ht="17.25" customHeight="1">
      <c r="A73" s="17" t="s">
        <v>49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5">
        <v>308750.18</v>
      </c>
      <c r="H73" s="44">
        <v>0</v>
      </c>
      <c r="I73" s="44">
        <v>0</v>
      </c>
      <c r="J73" s="35">
        <f t="shared" si="22"/>
        <v>308750.18</v>
      </c>
    </row>
    <row r="74" spans="1:10" ht="17.25" customHeight="1">
      <c r="A74" s="17" t="s">
        <v>50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32">
        <v>141754.64</v>
      </c>
      <c r="J74" s="32">
        <f t="shared" si="22"/>
        <v>141754.64</v>
      </c>
    </row>
    <row r="75" spans="1:10" ht="17.25" customHeight="1">
      <c r="A75" s="17" t="s">
        <v>51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5">
        <v>229499.8</v>
      </c>
      <c r="J75" s="35">
        <f t="shared" si="22"/>
        <v>229499.8</v>
      </c>
    </row>
    <row r="76" spans="1:10" ht="17.25" customHeight="1">
      <c r="A76" s="41" t="s">
        <v>65</v>
      </c>
      <c r="B76" s="39">
        <v>230511.02</v>
      </c>
      <c r="C76" s="39">
        <v>128632.7</v>
      </c>
      <c r="D76" s="39">
        <v>292409.26</v>
      </c>
      <c r="E76" s="39">
        <v>416400.52</v>
      </c>
      <c r="F76" s="39">
        <v>191240</v>
      </c>
      <c r="G76" s="39">
        <v>340806.68</v>
      </c>
      <c r="H76" s="39">
        <v>216408.36</v>
      </c>
      <c r="I76" s="39">
        <v>93977.13</v>
      </c>
      <c r="J76" s="39">
        <f>SUM(B76:I76)</f>
        <v>1910385.67</v>
      </c>
    </row>
    <row r="77" spans="1:10" ht="17.25" customHeight="1">
      <c r="A77" s="62"/>
      <c r="B77" s="63">
        <v>0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/>
    </row>
    <row r="78" spans="1:10" ht="15.75">
      <c r="A78" s="46"/>
      <c r="B78" s="47"/>
      <c r="C78" s="47"/>
      <c r="D78" s="47"/>
      <c r="E78" s="47"/>
      <c r="F78" s="47"/>
      <c r="G78" s="47"/>
      <c r="H78" s="47"/>
      <c r="I78" s="47"/>
      <c r="J78" s="48"/>
    </row>
    <row r="79" spans="1:10" ht="15.75">
      <c r="A79" s="2" t="s">
        <v>96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5"/>
    </row>
    <row r="80" spans="1:10" ht="15.75">
      <c r="A80" s="17" t="s">
        <v>72</v>
      </c>
      <c r="B80" s="54">
        <v>1.5787618198813123</v>
      </c>
      <c r="C80" s="54">
        <v>1.5302090474423073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73</v>
      </c>
      <c r="B81" s="54">
        <v>1.4668375398997935</v>
      </c>
      <c r="C81" s="54">
        <v>1.4130474854956898</v>
      </c>
      <c r="D81" s="54"/>
      <c r="E81" s="54">
        <v>1.5055738893025565</v>
      </c>
      <c r="F81" s="54">
        <v>0</v>
      </c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74</v>
      </c>
      <c r="B82" s="54">
        <v>0</v>
      </c>
      <c r="C82" s="54">
        <v>0</v>
      </c>
      <c r="D82" s="24">
        <v>1.4010762021683123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32"/>
    </row>
    <row r="83" spans="1:10" ht="15.75">
      <c r="A83" s="17" t="s">
        <v>75</v>
      </c>
      <c r="B83" s="54">
        <v>0</v>
      </c>
      <c r="C83" s="54">
        <v>0</v>
      </c>
      <c r="D83" s="54">
        <v>1.4747422283532772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35"/>
    </row>
    <row r="84" spans="1:10" ht="15.75">
      <c r="A84" s="17" t="s">
        <v>76</v>
      </c>
      <c r="B84" s="54">
        <v>0</v>
      </c>
      <c r="C84" s="54">
        <v>0</v>
      </c>
      <c r="D84" s="54">
        <v>1.7927037379665232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32"/>
    </row>
    <row r="85" spans="1:10" ht="15.75">
      <c r="A85" s="17" t="s">
        <v>77</v>
      </c>
      <c r="B85" s="54">
        <v>0</v>
      </c>
      <c r="C85" s="54">
        <v>0</v>
      </c>
      <c r="D85" s="54">
        <v>1.6598438388748127</v>
      </c>
      <c r="E85" s="54">
        <v>0</v>
      </c>
      <c r="F85" s="54">
        <v>1.4918496982568832</v>
      </c>
      <c r="G85" s="54">
        <v>0</v>
      </c>
      <c r="H85" s="54">
        <v>0</v>
      </c>
      <c r="I85" s="54">
        <v>0</v>
      </c>
      <c r="J85" s="35"/>
    </row>
    <row r="86" spans="1:10" ht="15.75">
      <c r="A86" s="17" t="s">
        <v>78</v>
      </c>
      <c r="B86" s="54">
        <v>0</v>
      </c>
      <c r="C86" s="54">
        <v>0</v>
      </c>
      <c r="D86" s="54">
        <v>0</v>
      </c>
      <c r="E86" s="54">
        <v>1.4526412367628487</v>
      </c>
      <c r="F86" s="54"/>
      <c r="G86" s="54">
        <v>0</v>
      </c>
      <c r="H86" s="54">
        <v>0</v>
      </c>
      <c r="I86" s="54">
        <v>0</v>
      </c>
      <c r="J86" s="35"/>
    </row>
    <row r="87" spans="1:10" ht="15.75">
      <c r="A87" s="17" t="s">
        <v>79</v>
      </c>
      <c r="B87" s="54">
        <v>0</v>
      </c>
      <c r="C87" s="54">
        <v>0</v>
      </c>
      <c r="D87" s="54">
        <v>0</v>
      </c>
      <c r="E87" s="54">
        <v>1.450173206211328</v>
      </c>
      <c r="F87" s="54">
        <v>0</v>
      </c>
      <c r="G87" s="54">
        <v>0</v>
      </c>
      <c r="H87" s="54">
        <v>0</v>
      </c>
      <c r="I87" s="54">
        <v>0</v>
      </c>
      <c r="J87" s="35"/>
    </row>
    <row r="88" spans="1:10" ht="15.75">
      <c r="A88" s="17" t="s">
        <v>80</v>
      </c>
      <c r="B88" s="54">
        <v>0</v>
      </c>
      <c r="C88" s="54">
        <v>0</v>
      </c>
      <c r="D88" s="54">
        <v>0</v>
      </c>
      <c r="E88" s="24">
        <v>1.4373560090702948</v>
      </c>
      <c r="F88" s="54">
        <v>0</v>
      </c>
      <c r="G88" s="54">
        <v>0</v>
      </c>
      <c r="H88" s="54">
        <v>0</v>
      </c>
      <c r="I88" s="54">
        <v>0</v>
      </c>
      <c r="J88" s="32"/>
    </row>
    <row r="89" spans="1:10" ht="15.75">
      <c r="A89" s="17" t="s">
        <v>81</v>
      </c>
      <c r="B89" s="54">
        <v>0</v>
      </c>
      <c r="C89" s="54">
        <v>0</v>
      </c>
      <c r="D89" s="54">
        <v>0</v>
      </c>
      <c r="E89" s="54">
        <v>0</v>
      </c>
      <c r="F89" s="54">
        <v>1.438370048658638</v>
      </c>
      <c r="G89" s="54">
        <v>0</v>
      </c>
      <c r="H89" s="54">
        <v>0</v>
      </c>
      <c r="I89" s="54">
        <v>0</v>
      </c>
      <c r="J89" s="35"/>
    </row>
    <row r="90" spans="1:10" ht="15.75">
      <c r="A90" s="17" t="s">
        <v>82</v>
      </c>
      <c r="B90" s="54">
        <v>0</v>
      </c>
      <c r="C90" s="54">
        <v>0</v>
      </c>
      <c r="D90" s="54">
        <v>0</v>
      </c>
      <c r="E90" s="54">
        <v>0</v>
      </c>
      <c r="F90" s="54">
        <v>0</v>
      </c>
      <c r="G90" s="24">
        <v>1.4663550106137246</v>
      </c>
      <c r="H90" s="54">
        <v>1.646298955223069</v>
      </c>
      <c r="I90" s="54">
        <v>0</v>
      </c>
      <c r="J90" s="32"/>
    </row>
    <row r="91" spans="1:10" ht="15.75">
      <c r="A91" s="17" t="s">
        <v>83</v>
      </c>
      <c r="B91" s="54">
        <v>0</v>
      </c>
      <c r="C91" s="54">
        <v>0</v>
      </c>
      <c r="D91" s="54">
        <v>0</v>
      </c>
      <c r="E91" s="54">
        <v>0</v>
      </c>
      <c r="F91" s="54">
        <v>0</v>
      </c>
      <c r="G91" s="54">
        <v>1.6034987015135225</v>
      </c>
      <c r="H91" s="54">
        <v>0</v>
      </c>
      <c r="I91" s="54">
        <v>0</v>
      </c>
      <c r="J91" s="35"/>
    </row>
    <row r="92" spans="1:10" ht="15.75">
      <c r="A92" s="17" t="s">
        <v>84</v>
      </c>
      <c r="B92" s="54">
        <v>0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24">
        <v>1.8362964703369467</v>
      </c>
      <c r="J92" s="32"/>
    </row>
    <row r="93" spans="1:10" ht="15.75">
      <c r="A93" s="41" t="s">
        <v>85</v>
      </c>
      <c r="B93" s="55">
        <v>0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1.9019740106394338</v>
      </c>
      <c r="J93" s="39"/>
    </row>
    <row r="94" spans="1:10" ht="36.75" customHeight="1">
      <c r="A94" s="61" t="s">
        <v>98</v>
      </c>
      <c r="B94" s="61"/>
      <c r="C94" s="61"/>
      <c r="D94" s="61"/>
      <c r="E94" s="61"/>
      <c r="F94" s="61"/>
      <c r="G94" s="61"/>
      <c r="H94" s="61"/>
      <c r="I94" s="61"/>
      <c r="J94" s="61"/>
    </row>
    <row r="96" ht="14.25">
      <c r="C96" s="60"/>
    </row>
    <row r="97" spans="2:3" ht="14.25">
      <c r="B97" s="50"/>
      <c r="C97" s="60"/>
    </row>
    <row r="98" spans="3:6" ht="14.25">
      <c r="C98" s="60"/>
      <c r="F98" s="51"/>
    </row>
    <row r="100" spans="6:7" ht="14.25">
      <c r="F100" s="52"/>
      <c r="G100" s="53"/>
    </row>
    <row r="101" ht="15.75">
      <c r="A101" s="13"/>
    </row>
  </sheetData>
  <sheetProtection/>
  <mergeCells count="7">
    <mergeCell ref="A94:J94"/>
    <mergeCell ref="A77:J77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2014-09-11T14:33:31Z</dcterms:modified>
  <cp:category/>
  <cp:version/>
  <cp:contentType/>
  <cp:contentStatus/>
</cp:coreProperties>
</file>