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<sst xmlns="http://schemas.openxmlformats.org/spreadsheetml/2006/main" count="98" uniqueCount="98">
  <si>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</si>
  <si>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</si>
  <si>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</si>
  <si>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</si>
  <si>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</si>
  <si>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</si>
  <si>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</si>
  <si>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</si>
  <si>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</si>
  <si>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</si>
  <si>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</si>
  <si>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</si>
  <si>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</si>
  <si>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</si>
  <si>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</si>
  <si>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</si>
  <si>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</si>
  <si>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</si>
  <si>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</si>
  <si>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</si>
  <si>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</si>
  <si>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</si>
  <si>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</si>
  <si>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</si>
  <si>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</si>
  <si>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</si>
  <si>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</si>
  <si>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</si>
  <si>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</si>
  <si>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</si>
  <si>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</si>
  <si>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</si>
  <si>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</si>
  <si>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</si>
  <si>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</si>
  <si>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</si>
  <si>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</si>
  <si>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</si>
  <si>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</si>
  <si>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</si>
  <si>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</si>
  <si>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</si>
  <si>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</si>
  <si>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</si>
  <si>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</si>
  <si>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</si>
  <si>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</si>
  <si>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</si>
  <si>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</si>
  <si>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</si>
  <si>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</si>
  <si>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</si>
  <si>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</si>
  <si>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</si>
  <si>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</si>
  <si>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</si>
  <si>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</si>
  <si>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</si>
  <si>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</si>
  <si>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</si>
  <si>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</si>
  <si>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</si>
  <si>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</si>
  <si>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</si>
  <si>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</si>
  <si>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</si>
  <si>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</si>
  <si>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</si>
  <si>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</si>
  <si>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</si>
  <si>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</si>
  <si>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</si>
  <si>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</si>
  <si>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</si>
  <si>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</si>
  <si>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</si>
  <si>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</si>
  <si>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</si>
  <si>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</si>
  <si>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</si>
  <si>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</si>
  <si>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</si>
  <si>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</si>
  <si>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</si>
  <si>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</si>
  <si>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</si>
  <si>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</si>
  <si>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</si>
  <si>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</si>
  <si>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</si>
  <si>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</si>
  <si>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</si>
  <si>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</si>
  <si>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</si>
  <si>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</si>
  <si>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</si>
  <si>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</si>
  <si>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13/07/14 - VENCIMENTO 18/07/14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</si>
</sst>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E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0" sqref="I30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211672</v>
      </c>
      <c r="C7" s="10">
        <f aca="true" t="shared" si="0" ref="C7:I7">C8+C20+C24</f>
        <v>144081</v>
      </c>
      <c r="D7" s="10">
        <f t="shared" si="0"/>
        <v>233983</v>
      </c>
      <c r="E7" s="10">
        <f t="shared" si="0"/>
        <v>300635</v>
      </c>
      <c r="F7" s="10">
        <f t="shared" si="0"/>
        <v>162301</v>
      </c>
      <c r="G7" s="10">
        <f t="shared" si="0"/>
        <v>322433</v>
      </c>
      <c r="H7" s="10">
        <f t="shared" si="0"/>
        <v>195908</v>
      </c>
      <c r="I7" s="10">
        <f t="shared" si="0"/>
        <v>96624</v>
      </c>
      <c r="J7" s="10">
        <f>+J8+J20+J24</f>
        <v>1667637</v>
      </c>
      <c r="L7" s="42"/>
    </row>
    <row r="8" spans="1:10" ht="15.75">
      <c r="A8" s="11" t="s">
        <v>96</v>
      </c>
      <c r="B8" s="12">
        <f>+B9+B12+B16</f>
        <v>117236</v>
      </c>
      <c r="C8" s="12">
        <f aca="true" t="shared" si="1" ref="C8:I8">+C9+C12+C16</f>
        <v>82923</v>
      </c>
      <c r="D8" s="12">
        <f t="shared" si="1"/>
        <v>139738</v>
      </c>
      <c r="E8" s="12">
        <f t="shared" si="1"/>
        <v>166787</v>
      </c>
      <c r="F8" s="12">
        <f t="shared" si="1"/>
        <v>91816</v>
      </c>
      <c r="G8" s="12">
        <f t="shared" si="1"/>
        <v>180826</v>
      </c>
      <c r="H8" s="12">
        <f t="shared" si="1"/>
        <v>104632</v>
      </c>
      <c r="I8" s="12">
        <f t="shared" si="1"/>
        <v>57919</v>
      </c>
      <c r="J8" s="12">
        <f>SUM(B8:I8)</f>
        <v>941877</v>
      </c>
    </row>
    <row r="9" spans="1:10" ht="15.75">
      <c r="A9" s="13" t="s">
        <v>22</v>
      </c>
      <c r="B9" s="14">
        <v>22101</v>
      </c>
      <c r="C9" s="14">
        <v>18391</v>
      </c>
      <c r="D9" s="14">
        <v>24031</v>
      </c>
      <c r="E9" s="14">
        <v>27335</v>
      </c>
      <c r="F9" s="14">
        <v>19993</v>
      </c>
      <c r="G9" s="14">
        <v>28881</v>
      </c>
      <c r="H9" s="14">
        <v>14931</v>
      </c>
      <c r="I9" s="14">
        <v>10860</v>
      </c>
      <c r="J9" s="12">
        <f aca="true" t="shared" si="2" ref="J9:J19">SUM(B9:I9)</f>
        <v>166523</v>
      </c>
    </row>
    <row r="10" spans="1:10" ht="15.75">
      <c r="A10" s="15" t="s">
        <v>23</v>
      </c>
      <c r="B10" s="14">
        <f>+B9-B11</f>
        <v>22101</v>
      </c>
      <c r="C10" s="14">
        <f aca="true" t="shared" si="3" ref="C10:I10">+C9-C11</f>
        <v>18391</v>
      </c>
      <c r="D10" s="14">
        <f t="shared" si="3"/>
        <v>24031</v>
      </c>
      <c r="E10" s="14">
        <f t="shared" si="3"/>
        <v>27335</v>
      </c>
      <c r="F10" s="14">
        <f t="shared" si="3"/>
        <v>19993</v>
      </c>
      <c r="G10" s="14">
        <f t="shared" si="3"/>
        <v>28881</v>
      </c>
      <c r="H10" s="14">
        <f t="shared" si="3"/>
        <v>14931</v>
      </c>
      <c r="I10" s="14">
        <f t="shared" si="3"/>
        <v>10860</v>
      </c>
      <c r="J10" s="12">
        <f t="shared" si="2"/>
        <v>166523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92830</v>
      </c>
      <c r="C12" s="14">
        <f aca="true" t="shared" si="4" ref="C12:I12">C13+C14+C15</f>
        <v>63029</v>
      </c>
      <c r="D12" s="14">
        <f t="shared" si="4"/>
        <v>113715</v>
      </c>
      <c r="E12" s="14">
        <f t="shared" si="4"/>
        <v>136335</v>
      </c>
      <c r="F12" s="14">
        <f t="shared" si="4"/>
        <v>70152</v>
      </c>
      <c r="G12" s="14">
        <f t="shared" si="4"/>
        <v>149006</v>
      </c>
      <c r="H12" s="14">
        <f t="shared" si="4"/>
        <v>87797</v>
      </c>
      <c r="I12" s="14">
        <f t="shared" si="4"/>
        <v>46294</v>
      </c>
      <c r="J12" s="12">
        <f t="shared" si="2"/>
        <v>759158</v>
      </c>
    </row>
    <row r="13" spans="1:10" ht="15.75">
      <c r="A13" s="15" t="s">
        <v>25</v>
      </c>
      <c r="B13" s="14">
        <v>40779</v>
      </c>
      <c r="C13" s="14">
        <v>29808</v>
      </c>
      <c r="D13" s="14">
        <v>52402</v>
      </c>
      <c r="E13" s="14">
        <v>63319</v>
      </c>
      <c r="F13" s="14">
        <v>33100</v>
      </c>
      <c r="G13" s="14">
        <v>68559</v>
      </c>
      <c r="H13" s="14">
        <v>38805</v>
      </c>
      <c r="I13" s="14">
        <v>19781</v>
      </c>
      <c r="J13" s="12">
        <f t="shared" si="2"/>
        <v>346553</v>
      </c>
    </row>
    <row r="14" spans="1:10" ht="15.75">
      <c r="A14" s="15" t="s">
        <v>26</v>
      </c>
      <c r="B14" s="14">
        <v>45324</v>
      </c>
      <c r="C14" s="14">
        <v>28458</v>
      </c>
      <c r="D14" s="14">
        <v>54232</v>
      </c>
      <c r="E14" s="14">
        <v>63292</v>
      </c>
      <c r="F14" s="14">
        <v>32189</v>
      </c>
      <c r="G14" s="14">
        <v>71151</v>
      </c>
      <c r="H14" s="14">
        <v>43725</v>
      </c>
      <c r="I14" s="14">
        <v>24066</v>
      </c>
      <c r="J14" s="12">
        <f t="shared" si="2"/>
        <v>362437</v>
      </c>
    </row>
    <row r="15" spans="1:10" ht="15.75">
      <c r="A15" s="15" t="s">
        <v>27</v>
      </c>
      <c r="B15" s="14">
        <v>6727</v>
      </c>
      <c r="C15" s="14">
        <v>4763</v>
      </c>
      <c r="D15" s="14">
        <v>7081</v>
      </c>
      <c r="E15" s="14">
        <v>9724</v>
      </c>
      <c r="F15" s="14">
        <v>4863</v>
      </c>
      <c r="G15" s="14">
        <v>9296</v>
      </c>
      <c r="H15" s="14">
        <v>5267</v>
      </c>
      <c r="I15" s="14">
        <v>2447</v>
      </c>
      <c r="J15" s="12">
        <f t="shared" si="2"/>
        <v>50168</v>
      </c>
    </row>
    <row r="16" spans="1:10" ht="15.75">
      <c r="A16" s="16" t="s">
        <v>95</v>
      </c>
      <c r="B16" s="14">
        <f>B17+B18+B19</f>
        <v>2305</v>
      </c>
      <c r="C16" s="14">
        <f aca="true" t="shared" si="5" ref="C16:I16">C17+C18+C19</f>
        <v>1503</v>
      </c>
      <c r="D16" s="14">
        <f t="shared" si="5"/>
        <v>1992</v>
      </c>
      <c r="E16" s="14">
        <f t="shared" si="5"/>
        <v>3117</v>
      </c>
      <c r="F16" s="14">
        <f t="shared" si="5"/>
        <v>1671</v>
      </c>
      <c r="G16" s="14">
        <f t="shared" si="5"/>
        <v>2939</v>
      </c>
      <c r="H16" s="14">
        <f t="shared" si="5"/>
        <v>1904</v>
      </c>
      <c r="I16" s="14">
        <f t="shared" si="5"/>
        <v>765</v>
      </c>
      <c r="J16" s="12">
        <f t="shared" si="2"/>
        <v>16196</v>
      </c>
    </row>
    <row r="17" spans="1:10" ht="15.75">
      <c r="A17" s="15" t="s">
        <v>92</v>
      </c>
      <c r="B17" s="14">
        <v>1574</v>
      </c>
      <c r="C17" s="14">
        <v>1037</v>
      </c>
      <c r="D17" s="14">
        <v>1357</v>
      </c>
      <c r="E17" s="14">
        <v>2223</v>
      </c>
      <c r="F17" s="14">
        <v>1190</v>
      </c>
      <c r="G17" s="14">
        <v>2082</v>
      </c>
      <c r="H17" s="14">
        <v>1367</v>
      </c>
      <c r="I17" s="14">
        <v>568</v>
      </c>
      <c r="J17" s="12">
        <f t="shared" si="2"/>
        <v>11398</v>
      </c>
    </row>
    <row r="18" spans="1:10" ht="15.75">
      <c r="A18" s="15" t="s">
        <v>93</v>
      </c>
      <c r="B18" s="14">
        <v>99</v>
      </c>
      <c r="C18" s="14">
        <v>52</v>
      </c>
      <c r="D18" s="14">
        <v>106</v>
      </c>
      <c r="E18" s="14">
        <v>173</v>
      </c>
      <c r="F18" s="14">
        <v>72</v>
      </c>
      <c r="G18" s="14">
        <v>159</v>
      </c>
      <c r="H18" s="14">
        <v>152</v>
      </c>
      <c r="I18" s="14">
        <v>60</v>
      </c>
      <c r="J18" s="12">
        <f t="shared" si="2"/>
        <v>873</v>
      </c>
    </row>
    <row r="19" spans="1:10" ht="15.75">
      <c r="A19" s="15" t="s">
        <v>94</v>
      </c>
      <c r="B19" s="14">
        <v>632</v>
      </c>
      <c r="C19" s="14">
        <v>414</v>
      </c>
      <c r="D19" s="14">
        <v>529</v>
      </c>
      <c r="E19" s="14">
        <v>721</v>
      </c>
      <c r="F19" s="14">
        <v>409</v>
      </c>
      <c r="G19" s="14">
        <v>698</v>
      </c>
      <c r="H19" s="14">
        <v>385</v>
      </c>
      <c r="I19" s="14">
        <v>137</v>
      </c>
      <c r="J19" s="12">
        <f t="shared" si="2"/>
        <v>3925</v>
      </c>
    </row>
    <row r="20" spans="1:10" ht="15.75">
      <c r="A20" s="17" t="s">
        <v>28</v>
      </c>
      <c r="B20" s="18">
        <f>B21+B22+B23</f>
        <v>65404</v>
      </c>
      <c r="C20" s="18">
        <f aca="true" t="shared" si="6" ref="C20:I20">C21+C22+C23</f>
        <v>39548</v>
      </c>
      <c r="D20" s="18">
        <f t="shared" si="6"/>
        <v>58484</v>
      </c>
      <c r="E20" s="18">
        <f t="shared" si="6"/>
        <v>83576</v>
      </c>
      <c r="F20" s="18">
        <f t="shared" si="6"/>
        <v>45768</v>
      </c>
      <c r="G20" s="18">
        <f t="shared" si="6"/>
        <v>100531</v>
      </c>
      <c r="H20" s="18">
        <f t="shared" si="6"/>
        <v>71295</v>
      </c>
      <c r="I20" s="18">
        <f t="shared" si="6"/>
        <v>30671</v>
      </c>
      <c r="J20" s="12">
        <f aca="true" t="shared" si="7" ref="J20:J26">SUM(B20:I20)</f>
        <v>495277</v>
      </c>
    </row>
    <row r="21" spans="1:10" ht="18.75" customHeight="1">
      <c r="A21" s="13" t="s">
        <v>29</v>
      </c>
      <c r="B21" s="14">
        <v>34249</v>
      </c>
      <c r="C21" s="14">
        <v>23187</v>
      </c>
      <c r="D21" s="14">
        <v>31597</v>
      </c>
      <c r="E21" s="14">
        <v>45995</v>
      </c>
      <c r="F21" s="14">
        <v>26621</v>
      </c>
      <c r="G21" s="14">
        <v>55082</v>
      </c>
      <c r="H21" s="14">
        <v>37279</v>
      </c>
      <c r="I21" s="14">
        <v>16222</v>
      </c>
      <c r="J21" s="12">
        <f t="shared" si="7"/>
        <v>270232</v>
      </c>
    </row>
    <row r="22" spans="1:10" ht="18.75" customHeight="1">
      <c r="A22" s="13" t="s">
        <v>30</v>
      </c>
      <c r="B22" s="14">
        <v>27230</v>
      </c>
      <c r="C22" s="14">
        <v>14025</v>
      </c>
      <c r="D22" s="14">
        <v>23619</v>
      </c>
      <c r="E22" s="14">
        <v>32468</v>
      </c>
      <c r="F22" s="14">
        <v>16810</v>
      </c>
      <c r="G22" s="14">
        <v>40382</v>
      </c>
      <c r="H22" s="14">
        <v>30726</v>
      </c>
      <c r="I22" s="14">
        <v>13140</v>
      </c>
      <c r="J22" s="12">
        <f t="shared" si="7"/>
        <v>198400</v>
      </c>
    </row>
    <row r="23" spans="1:10" ht="18.75" customHeight="1">
      <c r="A23" s="13" t="s">
        <v>31</v>
      </c>
      <c r="B23" s="14">
        <v>3925</v>
      </c>
      <c r="C23" s="14">
        <v>2336</v>
      </c>
      <c r="D23" s="14">
        <v>3268</v>
      </c>
      <c r="E23" s="14">
        <v>5113</v>
      </c>
      <c r="F23" s="14">
        <v>2337</v>
      </c>
      <c r="G23" s="14">
        <v>5067</v>
      </c>
      <c r="H23" s="14">
        <v>3290</v>
      </c>
      <c r="I23" s="14">
        <v>1309</v>
      </c>
      <c r="J23" s="12">
        <f t="shared" si="7"/>
        <v>26645</v>
      </c>
    </row>
    <row r="24" spans="1:10" ht="18.75" customHeight="1">
      <c r="A24" s="17" t="s">
        <v>32</v>
      </c>
      <c r="B24" s="14">
        <f>B25+B26</f>
        <v>29032</v>
      </c>
      <c r="C24" s="14">
        <f aca="true" t="shared" si="8" ref="C24:I24">C25+C26</f>
        <v>21610</v>
      </c>
      <c r="D24" s="14">
        <f t="shared" si="8"/>
        <v>35761</v>
      </c>
      <c r="E24" s="14">
        <f t="shared" si="8"/>
        <v>50272</v>
      </c>
      <c r="F24" s="14">
        <f t="shared" si="8"/>
        <v>24717</v>
      </c>
      <c r="G24" s="14">
        <f t="shared" si="8"/>
        <v>41076</v>
      </c>
      <c r="H24" s="14">
        <f t="shared" si="8"/>
        <v>19981</v>
      </c>
      <c r="I24" s="14">
        <f t="shared" si="8"/>
        <v>8034</v>
      </c>
      <c r="J24" s="12">
        <f t="shared" si="7"/>
        <v>230483</v>
      </c>
    </row>
    <row r="25" spans="1:10" ht="18.75" customHeight="1">
      <c r="A25" s="13" t="s">
        <v>33</v>
      </c>
      <c r="B25" s="14">
        <v>18580</v>
      </c>
      <c r="C25" s="14">
        <v>13830</v>
      </c>
      <c r="D25" s="14">
        <v>22887</v>
      </c>
      <c r="E25" s="14">
        <v>32174</v>
      </c>
      <c r="F25" s="14">
        <v>15819</v>
      </c>
      <c r="G25" s="14">
        <v>26289</v>
      </c>
      <c r="H25" s="14">
        <v>12788</v>
      </c>
      <c r="I25" s="14">
        <v>5142</v>
      </c>
      <c r="J25" s="12">
        <f t="shared" si="7"/>
        <v>147509</v>
      </c>
    </row>
    <row r="26" spans="1:10" ht="18.75" customHeight="1">
      <c r="A26" s="13" t="s">
        <v>34</v>
      </c>
      <c r="B26" s="14">
        <v>10452</v>
      </c>
      <c r="C26" s="14">
        <v>7780</v>
      </c>
      <c r="D26" s="14">
        <v>12874</v>
      </c>
      <c r="E26" s="14">
        <v>18098</v>
      </c>
      <c r="F26" s="14">
        <v>8898</v>
      </c>
      <c r="G26" s="14">
        <v>14787</v>
      </c>
      <c r="H26" s="14">
        <v>7193</v>
      </c>
      <c r="I26" s="14">
        <v>2892</v>
      </c>
      <c r="J26" s="12">
        <f t="shared" si="7"/>
        <v>82974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0.9447793945349408</v>
      </c>
      <c r="C32" s="23">
        <f aca="true" t="shared" si="9" ref="C32:I32">(((+C$8+C$20)*C$29)+(C$24*C$30))/C$7</f>
        <v>0.9306094960473622</v>
      </c>
      <c r="D32" s="23">
        <f t="shared" si="9"/>
        <v>0.9555094724830436</v>
      </c>
      <c r="E32" s="23">
        <f t="shared" si="9"/>
        <v>0.9410227684733979</v>
      </c>
      <c r="F32" s="23">
        <f t="shared" si="9"/>
        <v>0.9489520187799213</v>
      </c>
      <c r="G32" s="23">
        <f t="shared" si="9"/>
        <v>0.9545968111204498</v>
      </c>
      <c r="H32" s="23">
        <f t="shared" si="9"/>
        <v>0.902128471017008</v>
      </c>
      <c r="I32" s="23">
        <f t="shared" si="9"/>
        <v>0.974576893939394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1.4780128848104612</v>
      </c>
      <c r="C35" s="26">
        <f aca="true" t="shared" si="10" ref="C35:I35">C32*C34</f>
        <v>1.4314635268200526</v>
      </c>
      <c r="D35" s="26">
        <f t="shared" si="10"/>
        <v>1.4848617202386498</v>
      </c>
      <c r="E35" s="26">
        <f t="shared" si="10"/>
        <v>1.4615965639928816</v>
      </c>
      <c r="F35" s="26">
        <f t="shared" si="10"/>
        <v>1.434435871587729</v>
      </c>
      <c r="G35" s="26">
        <f t="shared" si="10"/>
        <v>1.5124631875392407</v>
      </c>
      <c r="H35" s="26">
        <f t="shared" si="10"/>
        <v>1.6379044519784798</v>
      </c>
      <c r="I35" s="26">
        <f t="shared" si="10"/>
        <v>1.8716749248106062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312853.94</v>
      </c>
      <c r="C41" s="29">
        <f aca="true" t="shared" si="13" ref="C41:I41">+C42+C43</f>
        <v>206246.7</v>
      </c>
      <c r="D41" s="29">
        <f t="shared" si="13"/>
        <v>347432.4</v>
      </c>
      <c r="E41" s="29">
        <f t="shared" si="13"/>
        <v>439407.08</v>
      </c>
      <c r="F41" s="29">
        <f t="shared" si="13"/>
        <v>232810.38</v>
      </c>
      <c r="G41" s="29">
        <f t="shared" si="13"/>
        <v>487668.04</v>
      </c>
      <c r="H41" s="29">
        <f t="shared" si="13"/>
        <v>320878.59</v>
      </c>
      <c r="I41" s="29">
        <f t="shared" si="13"/>
        <v>180848.72</v>
      </c>
      <c r="J41" s="29">
        <f t="shared" si="12"/>
        <v>2528145.85</v>
      </c>
      <c r="L41" s="43"/>
      <c r="M41" s="43"/>
    </row>
    <row r="42" spans="1:10" ht="15.75">
      <c r="A42" s="17" t="s">
        <v>72</v>
      </c>
      <c r="B42" s="30">
        <f>ROUND(+B7*B35,2)</f>
        <v>312853.94</v>
      </c>
      <c r="C42" s="30">
        <f aca="true" t="shared" si="14" ref="C42:I42">ROUND(+C7*C35,2)</f>
        <v>206246.7</v>
      </c>
      <c r="D42" s="30">
        <f t="shared" si="14"/>
        <v>347432.4</v>
      </c>
      <c r="E42" s="30">
        <f t="shared" si="14"/>
        <v>439407.08</v>
      </c>
      <c r="F42" s="30">
        <f t="shared" si="14"/>
        <v>232810.38</v>
      </c>
      <c r="G42" s="30">
        <f t="shared" si="14"/>
        <v>487668.04</v>
      </c>
      <c r="H42" s="30">
        <f t="shared" si="14"/>
        <v>320878.59</v>
      </c>
      <c r="I42" s="30">
        <f t="shared" si="14"/>
        <v>180848.72</v>
      </c>
      <c r="J42" s="30">
        <f>SUM(B42:I42)</f>
        <v>2528145.85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-66303</v>
      </c>
      <c r="C45" s="31">
        <f t="shared" si="16"/>
        <v>-55173</v>
      </c>
      <c r="D45" s="31">
        <f t="shared" si="16"/>
        <v>-72093</v>
      </c>
      <c r="E45" s="31">
        <f t="shared" si="16"/>
        <v>-82005</v>
      </c>
      <c r="F45" s="31">
        <f t="shared" si="16"/>
        <v>-59979</v>
      </c>
      <c r="G45" s="31">
        <f t="shared" si="16"/>
        <v>-86643</v>
      </c>
      <c r="H45" s="31">
        <f t="shared" si="16"/>
        <v>-44793</v>
      </c>
      <c r="I45" s="31">
        <f t="shared" si="16"/>
        <v>-32580</v>
      </c>
      <c r="J45" s="31">
        <f t="shared" si="16"/>
        <v>-499569</v>
      </c>
      <c r="L45" s="43"/>
    </row>
    <row r="46" spans="1:12" ht="15.75">
      <c r="A46" s="17" t="s">
        <v>42</v>
      </c>
      <c r="B46" s="32">
        <f>B47+B48</f>
        <v>-66303</v>
      </c>
      <c r="C46" s="32">
        <f aca="true" t="shared" si="17" ref="C46:I46">C47+C48</f>
        <v>-55173</v>
      </c>
      <c r="D46" s="32">
        <f t="shared" si="17"/>
        <v>-72093</v>
      </c>
      <c r="E46" s="32">
        <f t="shared" si="17"/>
        <v>-82005</v>
      </c>
      <c r="F46" s="32">
        <f t="shared" si="17"/>
        <v>-59979</v>
      </c>
      <c r="G46" s="32">
        <f t="shared" si="17"/>
        <v>-86643</v>
      </c>
      <c r="H46" s="32">
        <f t="shared" si="17"/>
        <v>-44793</v>
      </c>
      <c r="I46" s="32">
        <f t="shared" si="17"/>
        <v>-32580</v>
      </c>
      <c r="J46" s="31">
        <f t="shared" si="12"/>
        <v>-499569</v>
      </c>
      <c r="L46" s="43"/>
    </row>
    <row r="47" spans="1:12" ht="15.75">
      <c r="A47" s="13" t="s">
        <v>67</v>
      </c>
      <c r="B47" s="20">
        <f aca="true" t="shared" si="18" ref="B47:I47">ROUND(-B9*$D$3,2)</f>
        <v>-66303</v>
      </c>
      <c r="C47" s="20">
        <f t="shared" si="18"/>
        <v>-55173</v>
      </c>
      <c r="D47" s="20">
        <f t="shared" si="18"/>
        <v>-72093</v>
      </c>
      <c r="E47" s="20">
        <f t="shared" si="18"/>
        <v>-82005</v>
      </c>
      <c r="F47" s="20">
        <f t="shared" si="18"/>
        <v>-59979</v>
      </c>
      <c r="G47" s="20">
        <f t="shared" si="18"/>
        <v>-86643</v>
      </c>
      <c r="H47" s="20">
        <f t="shared" si="18"/>
        <v>-44793</v>
      </c>
      <c r="I47" s="20">
        <f t="shared" si="18"/>
        <v>-32580</v>
      </c>
      <c r="J47" s="57">
        <f t="shared" si="12"/>
        <v>-499569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246550.94</v>
      </c>
      <c r="C57" s="35">
        <f t="shared" si="21"/>
        <v>151073.7</v>
      </c>
      <c r="D57" s="35">
        <f t="shared" si="21"/>
        <v>275339.4</v>
      </c>
      <c r="E57" s="35">
        <f t="shared" si="21"/>
        <v>357402.08</v>
      </c>
      <c r="F57" s="35">
        <f t="shared" si="21"/>
        <v>172831.38</v>
      </c>
      <c r="G57" s="35">
        <f t="shared" si="21"/>
        <v>401025.04</v>
      </c>
      <c r="H57" s="35">
        <f t="shared" si="21"/>
        <v>276085.59</v>
      </c>
      <c r="I57" s="35">
        <f t="shared" si="21"/>
        <v>148268.72</v>
      </c>
      <c r="J57" s="35">
        <f>SUM(B57:I57)</f>
        <v>2028576.85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2028576.86</v>
      </c>
      <c r="L60" s="43"/>
    </row>
    <row r="61" spans="1:10" ht="17.25" customHeight="1">
      <c r="A61" s="17" t="s">
        <v>46</v>
      </c>
      <c r="B61" s="45">
        <v>45894.35</v>
      </c>
      <c r="C61" s="45">
        <v>38200.43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84094.78</v>
      </c>
    </row>
    <row r="62" spans="1:10" ht="17.25" customHeight="1">
      <c r="A62" s="17" t="s">
        <v>52</v>
      </c>
      <c r="B62" s="45">
        <v>200656.6</v>
      </c>
      <c r="C62" s="45">
        <v>112873.26</v>
      </c>
      <c r="D62" s="44">
        <v>0</v>
      </c>
      <c r="E62" s="45">
        <v>162005.51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475535.37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103961.98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103961.98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111816.95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111816.95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38902.22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38902.22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20658.26</v>
      </c>
      <c r="E66" s="44">
        <v>0</v>
      </c>
      <c r="F66" s="45">
        <v>24732.32</v>
      </c>
      <c r="G66" s="44">
        <v>0</v>
      </c>
      <c r="H66" s="44">
        <v>0</v>
      </c>
      <c r="I66" s="44">
        <v>0</v>
      </c>
      <c r="J66" s="35">
        <f t="shared" si="22"/>
        <v>45390.58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110200.04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110200.04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72078.51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72078.51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13118.02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13118.02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148099.06</v>
      </c>
      <c r="G70" s="44">
        <v>0</v>
      </c>
      <c r="H70" s="44">
        <v>0</v>
      </c>
      <c r="I70" s="44">
        <v>0</v>
      </c>
      <c r="J70" s="35">
        <f t="shared" si="22"/>
        <v>148099.06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230920.43</v>
      </c>
      <c r="H71" s="45">
        <v>276085.58</v>
      </c>
      <c r="I71" s="44">
        <v>0</v>
      </c>
      <c r="J71" s="32">
        <f t="shared" si="22"/>
        <v>507006.01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170104.62</v>
      </c>
      <c r="H72" s="44">
        <v>0</v>
      </c>
      <c r="I72" s="44">
        <v>0</v>
      </c>
      <c r="J72" s="35">
        <f t="shared" si="22"/>
        <v>170104.62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49615.56</v>
      </c>
      <c r="J73" s="32">
        <f t="shared" si="22"/>
        <v>49615.56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98653.16</v>
      </c>
      <c r="J74" s="35">
        <f t="shared" si="22"/>
        <v>98653.16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1.5728487079008684</v>
      </c>
      <c r="C79" s="55">
        <v>1.519420269590022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1.457416735670255</v>
      </c>
      <c r="C80" s="55">
        <v>1.4024284777932665</v>
      </c>
      <c r="D80" s="55"/>
      <c r="E80" s="55">
        <v>1.4912020652893003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1.3906883043029552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1.4590138217144764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1.8345218445652598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1.6265414906974092</v>
      </c>
      <c r="E84" s="55">
        <v>0</v>
      </c>
      <c r="F84" s="55">
        <v>1.492809870015422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1.4413300543511955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1.436714910419998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1.424802964569776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1.4249463490107874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1.4542852167576632</v>
      </c>
      <c r="H89" s="55">
        <v>1.6379044245257979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1.5924226044949779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1.8304503267778807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1.8935619107977504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2014-07-18T14:03:32Z</dcterms:modified>
  <cp:category/>
  <cp:version/>
  <cp:contentType/>
  <cp:contentStatus/>
</cp:coreProperties>
</file>