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<sst xmlns="http://schemas.openxmlformats.org/spreadsheetml/2006/main" count="98" uniqueCount="98">
  <si>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</si>
  <si>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</si>
  <si>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</si>
  <si>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</si>
  <si>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</si>
  <si>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</si>
  <si>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</si>
  <si>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</si>
  <si>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</si>
  <si>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</si>
  <si>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</si>
  <si>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</si>
  <si>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</si>
  <si>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</si>
  <si>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</si>
  <si>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</si>
  <si>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</si>
  <si>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</si>
  <si>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</si>
  <si>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</si>
  <si>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</si>
  <si>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</si>
  <si>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</si>
  <si>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</si>
  <si>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</si>
  <si>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</si>
  <si>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</si>
  <si>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</si>
  <si>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</si>
  <si>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</si>
  <si>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</si>
  <si>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</si>
  <si>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</si>
  <si>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</si>
  <si>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</si>
  <si>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</si>
  <si>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</si>
  <si>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</si>
  <si>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</si>
  <si>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</si>
  <si>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</si>
  <si>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</si>
  <si>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</si>
  <si>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</si>
  <si>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</si>
  <si>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</si>
  <si>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</si>
  <si>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</si>
  <si>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</si>
  <si>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</si>
  <si>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</si>
  <si>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</si>
  <si>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</si>
  <si>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</si>
  <si>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</si>
  <si>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</si>
  <si>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</si>
  <si>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</si>
  <si>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</si>
  <si>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</si>
  <si>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</si>
  <si>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</si>
  <si>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</si>
  <si>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</si>
  <si>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</si>
  <si>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</si>
  <si>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</si>
  <si>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</si>
  <si>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</si>
  <si>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</si>
  <si>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</si>
  <si>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</si>
  <si>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</si>
  <si>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</si>
  <si>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</si>
  <si>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</si>
  <si>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</si>
  <si>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</si>
  <si>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</si>
  <si>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</si>
  <si>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</si>
  <si>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</si>
  <si>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</si>
  <si>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</si>
  <si>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</si>
  <si>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</si>
  <si>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</si>
  <si>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</si>
  <si>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</si>
  <si>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</si>
  <si>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</si>
  <si>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</si>
  <si>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</si>
  <si>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</si>
  <si>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</si>
  <si>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</si>
  <si>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</si>
  <si>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12/07/14 - VENCIMENTO 18/07/14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</si>
</sst>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31" sqref="I31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344338</v>
      </c>
      <c r="C7" s="10">
        <f aca="true" t="shared" si="0" ref="C7:I7">C8+C20+C24</f>
        <v>253390</v>
      </c>
      <c r="D7" s="10">
        <f t="shared" si="0"/>
        <v>394959</v>
      </c>
      <c r="E7" s="10">
        <f t="shared" si="0"/>
        <v>487961</v>
      </c>
      <c r="F7" s="10">
        <f t="shared" si="0"/>
        <v>288649</v>
      </c>
      <c r="G7" s="10">
        <f t="shared" si="0"/>
        <v>509317</v>
      </c>
      <c r="H7" s="10">
        <f t="shared" si="0"/>
        <v>292975</v>
      </c>
      <c r="I7" s="10">
        <f t="shared" si="0"/>
        <v>156318</v>
      </c>
      <c r="J7" s="10">
        <f>+J8+J20+J24</f>
        <v>2727907</v>
      </c>
      <c r="L7" s="42"/>
    </row>
    <row r="8" spans="1:10" ht="15.75">
      <c r="A8" s="11" t="s">
        <v>96</v>
      </c>
      <c r="B8" s="12">
        <f>+B9+B12+B16</f>
        <v>196327</v>
      </c>
      <c r="C8" s="12">
        <f aca="true" t="shared" si="1" ref="C8:I8">+C9+C12+C16</f>
        <v>151294</v>
      </c>
      <c r="D8" s="12">
        <f t="shared" si="1"/>
        <v>247204</v>
      </c>
      <c r="E8" s="12">
        <f t="shared" si="1"/>
        <v>284765</v>
      </c>
      <c r="F8" s="12">
        <f t="shared" si="1"/>
        <v>166344</v>
      </c>
      <c r="G8" s="12">
        <f t="shared" si="1"/>
        <v>299102</v>
      </c>
      <c r="H8" s="12">
        <f t="shared" si="1"/>
        <v>162819</v>
      </c>
      <c r="I8" s="12">
        <f t="shared" si="1"/>
        <v>97132</v>
      </c>
      <c r="J8" s="12">
        <f>SUM(B8:I8)</f>
        <v>1604987</v>
      </c>
    </row>
    <row r="9" spans="1:10" ht="15.75">
      <c r="A9" s="13" t="s">
        <v>22</v>
      </c>
      <c r="B9" s="14">
        <v>29233</v>
      </c>
      <c r="C9" s="14">
        <v>28346</v>
      </c>
      <c r="D9" s="14">
        <v>34420</v>
      </c>
      <c r="E9" s="14">
        <v>36690</v>
      </c>
      <c r="F9" s="14">
        <v>29666</v>
      </c>
      <c r="G9" s="14">
        <v>38754</v>
      </c>
      <c r="H9" s="14">
        <v>19532</v>
      </c>
      <c r="I9" s="14">
        <v>16076</v>
      </c>
      <c r="J9" s="12">
        <f aca="true" t="shared" si="2" ref="J9:J19">SUM(B9:I9)</f>
        <v>232717</v>
      </c>
    </row>
    <row r="10" spans="1:10" ht="15.75">
      <c r="A10" s="15" t="s">
        <v>23</v>
      </c>
      <c r="B10" s="14">
        <f>+B9-B11</f>
        <v>29233</v>
      </c>
      <c r="C10" s="14">
        <f aca="true" t="shared" si="3" ref="C10:I10">+C9-C11</f>
        <v>28346</v>
      </c>
      <c r="D10" s="14">
        <f t="shared" si="3"/>
        <v>34420</v>
      </c>
      <c r="E10" s="14">
        <f t="shared" si="3"/>
        <v>36690</v>
      </c>
      <c r="F10" s="14">
        <f t="shared" si="3"/>
        <v>29666</v>
      </c>
      <c r="G10" s="14">
        <f t="shared" si="3"/>
        <v>38754</v>
      </c>
      <c r="H10" s="14">
        <f t="shared" si="3"/>
        <v>19532</v>
      </c>
      <c r="I10" s="14">
        <f t="shared" si="3"/>
        <v>16076</v>
      </c>
      <c r="J10" s="12">
        <f t="shared" si="2"/>
        <v>232717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163769</v>
      </c>
      <c r="C12" s="14">
        <f aca="true" t="shared" si="4" ref="C12:I12">C13+C14+C15</f>
        <v>120566</v>
      </c>
      <c r="D12" s="14">
        <f t="shared" si="4"/>
        <v>209565</v>
      </c>
      <c r="E12" s="14">
        <f t="shared" si="4"/>
        <v>243425</v>
      </c>
      <c r="F12" s="14">
        <f t="shared" si="4"/>
        <v>133983</v>
      </c>
      <c r="G12" s="14">
        <f t="shared" si="4"/>
        <v>256125</v>
      </c>
      <c r="H12" s="14">
        <f t="shared" si="4"/>
        <v>140768</v>
      </c>
      <c r="I12" s="14">
        <f t="shared" si="4"/>
        <v>80012</v>
      </c>
      <c r="J12" s="12">
        <f t="shared" si="2"/>
        <v>1348213</v>
      </c>
    </row>
    <row r="13" spans="1:10" ht="15.75">
      <c r="A13" s="15" t="s">
        <v>25</v>
      </c>
      <c r="B13" s="14">
        <v>74761</v>
      </c>
      <c r="C13" s="14">
        <v>58353</v>
      </c>
      <c r="D13" s="14">
        <v>99189</v>
      </c>
      <c r="E13" s="14">
        <v>116186</v>
      </c>
      <c r="F13" s="14">
        <v>65624</v>
      </c>
      <c r="G13" s="14">
        <v>121470</v>
      </c>
      <c r="H13" s="14">
        <v>65108</v>
      </c>
      <c r="I13" s="14">
        <v>36685</v>
      </c>
      <c r="J13" s="12">
        <f t="shared" si="2"/>
        <v>637376</v>
      </c>
    </row>
    <row r="14" spans="1:10" ht="15.75">
      <c r="A14" s="15" t="s">
        <v>26</v>
      </c>
      <c r="B14" s="14">
        <v>76762</v>
      </c>
      <c r="C14" s="14">
        <v>53237</v>
      </c>
      <c r="D14" s="14">
        <v>97123</v>
      </c>
      <c r="E14" s="14">
        <v>110171</v>
      </c>
      <c r="F14" s="14">
        <v>59321</v>
      </c>
      <c r="G14" s="14">
        <v>118200</v>
      </c>
      <c r="H14" s="14">
        <v>66625</v>
      </c>
      <c r="I14" s="14">
        <v>39057</v>
      </c>
      <c r="J14" s="12">
        <f t="shared" si="2"/>
        <v>620496</v>
      </c>
    </row>
    <row r="15" spans="1:10" ht="15.75">
      <c r="A15" s="15" t="s">
        <v>27</v>
      </c>
      <c r="B15" s="14">
        <v>12246</v>
      </c>
      <c r="C15" s="14">
        <v>8976</v>
      </c>
      <c r="D15" s="14">
        <v>13253</v>
      </c>
      <c r="E15" s="14">
        <v>17068</v>
      </c>
      <c r="F15" s="14">
        <v>9038</v>
      </c>
      <c r="G15" s="14">
        <v>16455</v>
      </c>
      <c r="H15" s="14">
        <v>9035</v>
      </c>
      <c r="I15" s="14">
        <v>4270</v>
      </c>
      <c r="J15" s="12">
        <f t="shared" si="2"/>
        <v>90341</v>
      </c>
    </row>
    <row r="16" spans="1:10" ht="15.75">
      <c r="A16" s="16" t="s">
        <v>95</v>
      </c>
      <c r="B16" s="14">
        <f>B17+B18+B19</f>
        <v>3325</v>
      </c>
      <c r="C16" s="14">
        <f aca="true" t="shared" si="5" ref="C16:I16">C17+C18+C19</f>
        <v>2382</v>
      </c>
      <c r="D16" s="14">
        <f t="shared" si="5"/>
        <v>3219</v>
      </c>
      <c r="E16" s="14">
        <f t="shared" si="5"/>
        <v>4650</v>
      </c>
      <c r="F16" s="14">
        <f t="shared" si="5"/>
        <v>2695</v>
      </c>
      <c r="G16" s="14">
        <f t="shared" si="5"/>
        <v>4223</v>
      </c>
      <c r="H16" s="14">
        <f t="shared" si="5"/>
        <v>2519</v>
      </c>
      <c r="I16" s="14">
        <f t="shared" si="5"/>
        <v>1044</v>
      </c>
      <c r="J16" s="12">
        <f t="shared" si="2"/>
        <v>24057</v>
      </c>
    </row>
    <row r="17" spans="1:10" ht="15.75">
      <c r="A17" s="15" t="s">
        <v>92</v>
      </c>
      <c r="B17" s="14">
        <v>2133</v>
      </c>
      <c r="C17" s="14">
        <v>1634</v>
      </c>
      <c r="D17" s="14">
        <v>2154</v>
      </c>
      <c r="E17" s="14">
        <v>3223</v>
      </c>
      <c r="F17" s="14">
        <v>1848</v>
      </c>
      <c r="G17" s="14">
        <v>2995</v>
      </c>
      <c r="H17" s="14">
        <v>1734</v>
      </c>
      <c r="I17" s="14">
        <v>727</v>
      </c>
      <c r="J17" s="12">
        <f t="shared" si="2"/>
        <v>16448</v>
      </c>
    </row>
    <row r="18" spans="1:10" ht="15.75">
      <c r="A18" s="15" t="s">
        <v>93</v>
      </c>
      <c r="B18" s="14">
        <v>129</v>
      </c>
      <c r="C18" s="14">
        <v>127</v>
      </c>
      <c r="D18" s="14">
        <v>165</v>
      </c>
      <c r="E18" s="14">
        <v>292</v>
      </c>
      <c r="F18" s="14">
        <v>164</v>
      </c>
      <c r="G18" s="14">
        <v>213</v>
      </c>
      <c r="H18" s="14">
        <v>205</v>
      </c>
      <c r="I18" s="14">
        <v>80</v>
      </c>
      <c r="J18" s="12">
        <f t="shared" si="2"/>
        <v>1375</v>
      </c>
    </row>
    <row r="19" spans="1:10" ht="15.75">
      <c r="A19" s="15" t="s">
        <v>94</v>
      </c>
      <c r="B19" s="14">
        <v>1063</v>
      </c>
      <c r="C19" s="14">
        <v>621</v>
      </c>
      <c r="D19" s="14">
        <v>900</v>
      </c>
      <c r="E19" s="14">
        <v>1135</v>
      </c>
      <c r="F19" s="14">
        <v>683</v>
      </c>
      <c r="G19" s="14">
        <v>1015</v>
      </c>
      <c r="H19" s="14">
        <v>580</v>
      </c>
      <c r="I19" s="14">
        <v>237</v>
      </c>
      <c r="J19" s="12">
        <f t="shared" si="2"/>
        <v>6234</v>
      </c>
    </row>
    <row r="20" spans="1:10" ht="15.75">
      <c r="A20" s="17" t="s">
        <v>28</v>
      </c>
      <c r="B20" s="18">
        <f>B21+B22+B23</f>
        <v>107765</v>
      </c>
      <c r="C20" s="18">
        <f aca="true" t="shared" si="6" ref="C20:I20">C21+C22+C23</f>
        <v>69742</v>
      </c>
      <c r="D20" s="18">
        <f t="shared" si="6"/>
        <v>96947</v>
      </c>
      <c r="E20" s="18">
        <f t="shared" si="6"/>
        <v>135127</v>
      </c>
      <c r="F20" s="18">
        <f t="shared" si="6"/>
        <v>84425</v>
      </c>
      <c r="G20" s="18">
        <f t="shared" si="6"/>
        <v>155770</v>
      </c>
      <c r="H20" s="18">
        <f t="shared" si="6"/>
        <v>104540</v>
      </c>
      <c r="I20" s="18">
        <f t="shared" si="6"/>
        <v>48030</v>
      </c>
      <c r="J20" s="12">
        <f aca="true" t="shared" si="7" ref="J20:J26">SUM(B20:I20)</f>
        <v>802346</v>
      </c>
    </row>
    <row r="21" spans="1:10" ht="18.75" customHeight="1">
      <c r="A21" s="13" t="s">
        <v>29</v>
      </c>
      <c r="B21" s="14">
        <v>53240</v>
      </c>
      <c r="C21" s="14">
        <v>38010</v>
      </c>
      <c r="D21" s="14">
        <v>50421</v>
      </c>
      <c r="E21" s="14">
        <v>70737</v>
      </c>
      <c r="F21" s="14">
        <v>46295</v>
      </c>
      <c r="G21" s="14">
        <v>80500</v>
      </c>
      <c r="H21" s="14">
        <v>52169</v>
      </c>
      <c r="I21" s="14">
        <v>24415</v>
      </c>
      <c r="J21" s="12">
        <f t="shared" si="7"/>
        <v>415787</v>
      </c>
    </row>
    <row r="22" spans="1:10" ht="18.75" customHeight="1">
      <c r="A22" s="13" t="s">
        <v>30</v>
      </c>
      <c r="B22" s="14">
        <v>47233</v>
      </c>
      <c r="C22" s="14">
        <v>27143</v>
      </c>
      <c r="D22" s="14">
        <v>40609</v>
      </c>
      <c r="E22" s="14">
        <v>55444</v>
      </c>
      <c r="F22" s="14">
        <v>33123</v>
      </c>
      <c r="G22" s="14">
        <v>66243</v>
      </c>
      <c r="H22" s="14">
        <v>46754</v>
      </c>
      <c r="I22" s="14">
        <v>21271</v>
      </c>
      <c r="J22" s="12">
        <f t="shared" si="7"/>
        <v>337820</v>
      </c>
    </row>
    <row r="23" spans="1:10" ht="18.75" customHeight="1">
      <c r="A23" s="13" t="s">
        <v>31</v>
      </c>
      <c r="B23" s="14">
        <v>7292</v>
      </c>
      <c r="C23" s="14">
        <v>4589</v>
      </c>
      <c r="D23" s="14">
        <v>5917</v>
      </c>
      <c r="E23" s="14">
        <v>8946</v>
      </c>
      <c r="F23" s="14">
        <v>5007</v>
      </c>
      <c r="G23" s="14">
        <v>9027</v>
      </c>
      <c r="H23" s="14">
        <v>5617</v>
      </c>
      <c r="I23" s="14">
        <v>2344</v>
      </c>
      <c r="J23" s="12">
        <f t="shared" si="7"/>
        <v>48739</v>
      </c>
    </row>
    <row r="24" spans="1:10" ht="18.75" customHeight="1">
      <c r="A24" s="17" t="s">
        <v>32</v>
      </c>
      <c r="B24" s="14">
        <f>B25+B26</f>
        <v>40246</v>
      </c>
      <c r="C24" s="14">
        <f aca="true" t="shared" si="8" ref="C24:I24">C25+C26</f>
        <v>32354</v>
      </c>
      <c r="D24" s="14">
        <f t="shared" si="8"/>
        <v>50808</v>
      </c>
      <c r="E24" s="14">
        <f t="shared" si="8"/>
        <v>68069</v>
      </c>
      <c r="F24" s="14">
        <f t="shared" si="8"/>
        <v>37880</v>
      </c>
      <c r="G24" s="14">
        <f t="shared" si="8"/>
        <v>54445</v>
      </c>
      <c r="H24" s="14">
        <f t="shared" si="8"/>
        <v>25616</v>
      </c>
      <c r="I24" s="14">
        <f t="shared" si="8"/>
        <v>11156</v>
      </c>
      <c r="J24" s="12">
        <f t="shared" si="7"/>
        <v>320574</v>
      </c>
    </row>
    <row r="25" spans="1:10" ht="18.75" customHeight="1">
      <c r="A25" s="13" t="s">
        <v>33</v>
      </c>
      <c r="B25" s="14">
        <v>25757</v>
      </c>
      <c r="C25" s="14">
        <v>20707</v>
      </c>
      <c r="D25" s="14">
        <v>32517</v>
      </c>
      <c r="E25" s="14">
        <v>43564</v>
      </c>
      <c r="F25" s="14">
        <v>24243</v>
      </c>
      <c r="G25" s="14">
        <v>34845</v>
      </c>
      <c r="H25" s="14">
        <v>16394</v>
      </c>
      <c r="I25" s="14">
        <v>7140</v>
      </c>
      <c r="J25" s="12">
        <f t="shared" si="7"/>
        <v>205167</v>
      </c>
    </row>
    <row r="26" spans="1:10" ht="18.75" customHeight="1">
      <c r="A26" s="13" t="s">
        <v>34</v>
      </c>
      <c r="B26" s="14">
        <v>14489</v>
      </c>
      <c r="C26" s="14">
        <v>11647</v>
      </c>
      <c r="D26" s="14">
        <v>18291</v>
      </c>
      <c r="E26" s="14">
        <v>24505</v>
      </c>
      <c r="F26" s="14">
        <v>13637</v>
      </c>
      <c r="G26" s="14">
        <v>19600</v>
      </c>
      <c r="H26" s="14">
        <v>9222</v>
      </c>
      <c r="I26" s="14">
        <v>4016</v>
      </c>
      <c r="J26" s="12">
        <f t="shared" si="7"/>
        <v>115407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0.9759</v>
      </c>
      <c r="C29" s="22">
        <v>0.9758</v>
      </c>
      <c r="D29" s="22">
        <v>1</v>
      </c>
      <c r="E29" s="22">
        <v>0.9896</v>
      </c>
      <c r="F29" s="22">
        <v>1</v>
      </c>
      <c r="G29" s="22">
        <v>1</v>
      </c>
      <c r="H29" s="22">
        <v>0.9401</v>
      </c>
      <c r="I29" s="22">
        <v>0.9903</v>
      </c>
      <c r="J29" s="21"/>
    </row>
    <row r="30" spans="1:10" ht="18.75" customHeight="1">
      <c r="A30" s="17" t="s">
        <v>36</v>
      </c>
      <c r="B30" s="23">
        <v>0.749</v>
      </c>
      <c r="C30" s="23">
        <v>0.6745</v>
      </c>
      <c r="D30" s="23">
        <v>0.7089</v>
      </c>
      <c r="E30" s="23">
        <v>0.6991</v>
      </c>
      <c r="F30" s="23">
        <v>0.6648</v>
      </c>
      <c r="G30" s="23">
        <v>0.6436</v>
      </c>
      <c r="H30" s="23">
        <v>0.5678</v>
      </c>
      <c r="I30" s="24">
        <v>0.8012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0.9493800765526896</v>
      </c>
      <c r="C32" s="23">
        <f aca="true" t="shared" si="9" ref="C32:I32">(((+C$8+C$20)*C$29)+(C$24*C$30))/C$7</f>
        <v>0.9373286309641263</v>
      </c>
      <c r="D32" s="23">
        <f t="shared" si="9"/>
        <v>0.9625525464668484</v>
      </c>
      <c r="E32" s="23">
        <f t="shared" si="9"/>
        <v>0.9490761784240954</v>
      </c>
      <c r="F32" s="23">
        <f t="shared" si="9"/>
        <v>0.9560110168405226</v>
      </c>
      <c r="G32" s="23">
        <f t="shared" si="9"/>
        <v>0.9619015308736996</v>
      </c>
      <c r="H32" s="23">
        <f t="shared" si="9"/>
        <v>0.9075482914924482</v>
      </c>
      <c r="I32" s="23">
        <f t="shared" si="9"/>
        <v>0.9768044358295268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1.4852101917590277</v>
      </c>
      <c r="C35" s="26">
        <f aca="true" t="shared" si="10" ref="C35:I35">C32*C34</f>
        <v>1.4417989001490192</v>
      </c>
      <c r="D35" s="26">
        <f t="shared" si="10"/>
        <v>1.4958066572094824</v>
      </c>
      <c r="E35" s="26">
        <f t="shared" si="10"/>
        <v>1.4741051203283049</v>
      </c>
      <c r="F35" s="26">
        <f t="shared" si="10"/>
        <v>1.445106253056134</v>
      </c>
      <c r="G35" s="26">
        <f t="shared" si="10"/>
        <v>1.5240367855162895</v>
      </c>
      <c r="H35" s="26">
        <f t="shared" si="10"/>
        <v>1.647744678033689</v>
      </c>
      <c r="I35" s="26">
        <f t="shared" si="10"/>
        <v>1.8759529190106063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511414.31</v>
      </c>
      <c r="C41" s="29">
        <f aca="true" t="shared" si="13" ref="C41:I41">+C42+C43</f>
        <v>365337.42</v>
      </c>
      <c r="D41" s="29">
        <f t="shared" si="13"/>
        <v>590782.3</v>
      </c>
      <c r="E41" s="29">
        <f t="shared" si="13"/>
        <v>719305.81</v>
      </c>
      <c r="F41" s="29">
        <f t="shared" si="13"/>
        <v>417128.47</v>
      </c>
      <c r="G41" s="29">
        <f t="shared" si="13"/>
        <v>776217.84</v>
      </c>
      <c r="H41" s="29">
        <f t="shared" si="13"/>
        <v>482748</v>
      </c>
      <c r="I41" s="29">
        <f t="shared" si="13"/>
        <v>293245.21</v>
      </c>
      <c r="J41" s="29">
        <f t="shared" si="12"/>
        <v>4156179.3599999994</v>
      </c>
      <c r="L41" s="43"/>
      <c r="M41" s="43"/>
    </row>
    <row r="42" spans="1:10" ht="15.75">
      <c r="A42" s="17" t="s">
        <v>72</v>
      </c>
      <c r="B42" s="30">
        <f>ROUND(+B7*B35,2)</f>
        <v>511414.31</v>
      </c>
      <c r="C42" s="30">
        <f aca="true" t="shared" si="14" ref="C42:I42">ROUND(+C7*C35,2)</f>
        <v>365337.42</v>
      </c>
      <c r="D42" s="30">
        <f t="shared" si="14"/>
        <v>590782.3</v>
      </c>
      <c r="E42" s="30">
        <f t="shared" si="14"/>
        <v>719305.81</v>
      </c>
      <c r="F42" s="30">
        <f t="shared" si="14"/>
        <v>417128.47</v>
      </c>
      <c r="G42" s="30">
        <f t="shared" si="14"/>
        <v>776217.84</v>
      </c>
      <c r="H42" s="30">
        <f t="shared" si="14"/>
        <v>482748</v>
      </c>
      <c r="I42" s="30">
        <f t="shared" si="14"/>
        <v>293245.21</v>
      </c>
      <c r="J42" s="30">
        <f>SUM(B42:I42)</f>
        <v>4156179.3599999994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-87699</v>
      </c>
      <c r="C45" s="31">
        <f t="shared" si="16"/>
        <v>-85038</v>
      </c>
      <c r="D45" s="31">
        <f t="shared" si="16"/>
        <v>-103260</v>
      </c>
      <c r="E45" s="31">
        <f t="shared" si="16"/>
        <v>-110070</v>
      </c>
      <c r="F45" s="31">
        <f t="shared" si="16"/>
        <v>-88998</v>
      </c>
      <c r="G45" s="31">
        <f t="shared" si="16"/>
        <v>-116262</v>
      </c>
      <c r="H45" s="31">
        <f t="shared" si="16"/>
        <v>-58596</v>
      </c>
      <c r="I45" s="31">
        <f t="shared" si="16"/>
        <v>-48228</v>
      </c>
      <c r="J45" s="31">
        <f t="shared" si="16"/>
        <v>-698151</v>
      </c>
      <c r="L45" s="43"/>
    </row>
    <row r="46" spans="1:12" ht="15.75">
      <c r="A46" s="17" t="s">
        <v>42</v>
      </c>
      <c r="B46" s="32">
        <f>B47+B48</f>
        <v>-87699</v>
      </c>
      <c r="C46" s="32">
        <f aca="true" t="shared" si="17" ref="C46:I46">C47+C48</f>
        <v>-85038</v>
      </c>
      <c r="D46" s="32">
        <f t="shared" si="17"/>
        <v>-103260</v>
      </c>
      <c r="E46" s="32">
        <f t="shared" si="17"/>
        <v>-110070</v>
      </c>
      <c r="F46" s="32">
        <f t="shared" si="17"/>
        <v>-88998</v>
      </c>
      <c r="G46" s="32">
        <f t="shared" si="17"/>
        <v>-116262</v>
      </c>
      <c r="H46" s="32">
        <f t="shared" si="17"/>
        <v>-58596</v>
      </c>
      <c r="I46" s="32">
        <f t="shared" si="17"/>
        <v>-48228</v>
      </c>
      <c r="J46" s="31">
        <f t="shared" si="12"/>
        <v>-698151</v>
      </c>
      <c r="L46" s="43"/>
    </row>
    <row r="47" spans="1:12" ht="15.75">
      <c r="A47" s="13" t="s">
        <v>67</v>
      </c>
      <c r="B47" s="20">
        <f aca="true" t="shared" si="18" ref="B47:I47">ROUND(-B9*$D$3,2)</f>
        <v>-87699</v>
      </c>
      <c r="C47" s="20">
        <f t="shared" si="18"/>
        <v>-85038</v>
      </c>
      <c r="D47" s="20">
        <f t="shared" si="18"/>
        <v>-103260</v>
      </c>
      <c r="E47" s="20">
        <f t="shared" si="18"/>
        <v>-110070</v>
      </c>
      <c r="F47" s="20">
        <f t="shared" si="18"/>
        <v>-88998</v>
      </c>
      <c r="G47" s="20">
        <f t="shared" si="18"/>
        <v>-116262</v>
      </c>
      <c r="H47" s="20">
        <f t="shared" si="18"/>
        <v>-58596</v>
      </c>
      <c r="I47" s="20">
        <f t="shared" si="18"/>
        <v>-48228</v>
      </c>
      <c r="J47" s="57">
        <f t="shared" si="12"/>
        <v>-698151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0</v>
      </c>
      <c r="C49" s="32">
        <f t="shared" si="20"/>
        <v>0</v>
      </c>
      <c r="D49" s="32">
        <f t="shared" si="20"/>
        <v>0</v>
      </c>
      <c r="E49" s="32">
        <f t="shared" si="20"/>
        <v>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32">
        <f t="shared" si="20"/>
        <v>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423715.31</v>
      </c>
      <c r="C57" s="35">
        <f t="shared" si="21"/>
        <v>280299.42</v>
      </c>
      <c r="D57" s="35">
        <f t="shared" si="21"/>
        <v>487522.30000000005</v>
      </c>
      <c r="E57" s="35">
        <f t="shared" si="21"/>
        <v>609235.81</v>
      </c>
      <c r="F57" s="35">
        <f t="shared" si="21"/>
        <v>328130.47</v>
      </c>
      <c r="G57" s="35">
        <f t="shared" si="21"/>
        <v>659955.84</v>
      </c>
      <c r="H57" s="35">
        <f t="shared" si="21"/>
        <v>424152</v>
      </c>
      <c r="I57" s="35">
        <f t="shared" si="21"/>
        <v>245017.21000000002</v>
      </c>
      <c r="J57" s="35">
        <f>SUM(B57:I57)</f>
        <v>3458028.36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3458028.3799999994</v>
      </c>
      <c r="L60" s="43"/>
    </row>
    <row r="61" spans="1:10" ht="17.25" customHeight="1">
      <c r="A61" s="17" t="s">
        <v>46</v>
      </c>
      <c r="B61" s="45">
        <v>74227.45</v>
      </c>
      <c r="C61" s="45">
        <v>73555.09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147782.53999999998</v>
      </c>
    </row>
    <row r="62" spans="1:10" ht="17.25" customHeight="1">
      <c r="A62" s="17" t="s">
        <v>52</v>
      </c>
      <c r="B62" s="45">
        <v>349487.86</v>
      </c>
      <c r="C62" s="45">
        <v>206744.33</v>
      </c>
      <c r="D62" s="44">
        <v>0</v>
      </c>
      <c r="E62" s="45">
        <v>273032.85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829265.0399999999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172926.61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172926.61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197915.41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197915.41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76876.39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76876.39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39803.9</v>
      </c>
      <c r="E66" s="44">
        <v>0</v>
      </c>
      <c r="F66" s="45">
        <v>55082.74</v>
      </c>
      <c r="G66" s="44">
        <v>0</v>
      </c>
      <c r="H66" s="44">
        <v>0</v>
      </c>
      <c r="I66" s="44">
        <v>0</v>
      </c>
      <c r="J66" s="35">
        <f t="shared" si="22"/>
        <v>94886.64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191588.25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191588.25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123484.54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123484.54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21130.17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21130.17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273047.74</v>
      </c>
      <c r="G70" s="44">
        <v>0</v>
      </c>
      <c r="H70" s="44">
        <v>0</v>
      </c>
      <c r="I70" s="44">
        <v>0</v>
      </c>
      <c r="J70" s="35">
        <f t="shared" si="22"/>
        <v>273047.74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377600.2</v>
      </c>
      <c r="H71" s="45">
        <v>424152</v>
      </c>
      <c r="I71" s="44">
        <v>0</v>
      </c>
      <c r="J71" s="32">
        <f t="shared" si="22"/>
        <v>801752.2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282355.64</v>
      </c>
      <c r="H72" s="44">
        <v>0</v>
      </c>
      <c r="I72" s="44">
        <v>0</v>
      </c>
      <c r="J72" s="35">
        <f t="shared" si="22"/>
        <v>282355.64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81597.07</v>
      </c>
      <c r="J73" s="32">
        <f t="shared" si="22"/>
        <v>81597.07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163420.14</v>
      </c>
      <c r="J74" s="35">
        <f t="shared" si="22"/>
        <v>163420.14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1.588110475199445</v>
      </c>
      <c r="C79" s="55">
        <v>1.5243706240946404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1.4645137052721173</v>
      </c>
      <c r="C80" s="55">
        <v>1.4125542705672358</v>
      </c>
      <c r="D80" s="55"/>
      <c r="E80" s="55">
        <v>1.5043836036205922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1.4024452010073687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1.4699451195367026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1.7802813243457574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1.6129965549830798</v>
      </c>
      <c r="E84" s="55">
        <v>0</v>
      </c>
      <c r="F84" s="55">
        <v>1.4933069597069597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1.453356973256686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1.449081219916677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1.4369962741735172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1.435546136154172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1.465478787217799</v>
      </c>
      <c r="H89" s="55">
        <v>1.6477446881133202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1.6036137446794714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1.8346339882594767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1.8977602939882914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2014-07-18T13:56:38Z</dcterms:modified>
  <cp:category/>
  <cp:version/>
  <cp:contentType/>
  <cp:contentStatus/>
</cp:coreProperties>
</file>