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<sst xmlns="http://schemas.openxmlformats.org/spreadsheetml/2006/main" count="98" uniqueCount="98">
  <si>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</si>
  <si>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</si>
  <si>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</si>
  <si>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</si>
  <si>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</si>
  <si>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</si>
  <si>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</si>
  <si>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</si>
  <si>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</si>
  <si>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</si>
  <si>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</si>
  <si>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</si>
  <si>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</si>
  <si>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</si>
  <si>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</si>
  <si>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</si>
  <si>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</si>
  <si>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</si>
  <si>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</si>
  <si>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</si>
  <si>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</si>
  <si>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</si>
  <si>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</si>
  <si>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</si>
  <si>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</si>
  <si>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</si>
  <si>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</si>
  <si>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</si>
  <si>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</si>
  <si>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</si>
  <si>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</si>
  <si>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</si>
  <si>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</si>
  <si>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</si>
  <si>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</si>
  <si>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</si>
  <si>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</si>
  <si>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</si>
  <si>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</si>
  <si>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</si>
  <si>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</si>
  <si>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</si>
  <si>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</si>
  <si>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</si>
  <si>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</si>
  <si>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</si>
  <si>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</si>
  <si>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</si>
  <si>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</si>
  <si>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</si>
  <si>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</si>
  <si>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</si>
  <si>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</si>
  <si>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</si>
  <si>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</si>
  <si>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</si>
  <si>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</si>
  <si>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</si>
  <si>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</si>
  <si>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</si>
  <si>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</si>
  <si>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</si>
  <si>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</si>
  <si>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</si>
  <si>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</si>
  <si>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</si>
  <si>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</si>
  <si>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</si>
  <si>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</si>
  <si>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</si>
  <si>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</si>
  <si>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</si>
  <si>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</si>
  <si>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</si>
  <si>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</si>
  <si>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</si>
  <si>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</si>
  <si>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</si>
  <si>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</si>
  <si>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</si>
  <si>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</si>
  <si>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</si>
  <si>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</si>
  <si>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</si>
  <si>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</si>
  <si>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</si>
  <si>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</si>
  <si>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</si>
  <si>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</si>
  <si>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</si>
  <si>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</si>
  <si>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</si>
  <si>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</si>
  <si>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</si>
  <si>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</si>
  <si>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</si>
  <si>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</si>
  <si>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09/07/14 - VENCIMENTO 16/07/14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</si>
</sst>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2" sqref="B52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232118</v>
      </c>
      <c r="C7" s="10">
        <f aca="true" t="shared" si="0" ref="C7:I7">C8+C20+C24</f>
        <v>163451</v>
      </c>
      <c r="D7" s="10">
        <f t="shared" si="0"/>
        <v>233834</v>
      </c>
      <c r="E7" s="10">
        <f t="shared" si="0"/>
        <v>308210</v>
      </c>
      <c r="F7" s="10">
        <f t="shared" si="0"/>
        <v>180238</v>
      </c>
      <c r="G7" s="10">
        <f t="shared" si="0"/>
        <v>345204</v>
      </c>
      <c r="H7" s="10">
        <f t="shared" si="0"/>
        <v>196151</v>
      </c>
      <c r="I7" s="10">
        <f t="shared" si="0"/>
        <v>111114</v>
      </c>
      <c r="J7" s="10">
        <f>+J8+J20+J24</f>
        <v>1770320</v>
      </c>
      <c r="L7" s="42"/>
    </row>
    <row r="8" spans="1:10" ht="15.75">
      <c r="A8" s="11" t="s">
        <v>96</v>
      </c>
      <c r="B8" s="12">
        <f>+B9+B12+B16</f>
        <v>127765</v>
      </c>
      <c r="C8" s="12">
        <f aca="true" t="shared" si="1" ref="C8:I8">+C9+C12+C16</f>
        <v>94604</v>
      </c>
      <c r="D8" s="12">
        <f t="shared" si="1"/>
        <v>144376</v>
      </c>
      <c r="E8" s="12">
        <f t="shared" si="1"/>
        <v>175915</v>
      </c>
      <c r="F8" s="12">
        <f t="shared" si="1"/>
        <v>102570</v>
      </c>
      <c r="G8" s="12">
        <f t="shared" si="1"/>
        <v>196049</v>
      </c>
      <c r="H8" s="12">
        <f t="shared" si="1"/>
        <v>106279</v>
      </c>
      <c r="I8" s="12">
        <f t="shared" si="1"/>
        <v>66579</v>
      </c>
      <c r="J8" s="12">
        <f>SUM(B8:I8)</f>
        <v>1014137</v>
      </c>
    </row>
    <row r="9" spans="1:10" ht="15.75">
      <c r="A9" s="13" t="s">
        <v>22</v>
      </c>
      <c r="B9" s="14">
        <v>21042</v>
      </c>
      <c r="C9" s="14">
        <v>18544</v>
      </c>
      <c r="D9" s="14">
        <v>21013</v>
      </c>
      <c r="E9" s="14">
        <v>26447</v>
      </c>
      <c r="F9" s="14">
        <v>20309</v>
      </c>
      <c r="G9" s="14">
        <v>27636</v>
      </c>
      <c r="H9" s="14">
        <v>13728</v>
      </c>
      <c r="I9" s="14">
        <v>12092</v>
      </c>
      <c r="J9" s="12">
        <f aca="true" t="shared" si="2" ref="J9:J19">SUM(B9:I9)</f>
        <v>160811</v>
      </c>
    </row>
    <row r="10" spans="1:10" ht="15.75">
      <c r="A10" s="15" t="s">
        <v>23</v>
      </c>
      <c r="B10" s="14">
        <f>+B9-B11</f>
        <v>21042</v>
      </c>
      <c r="C10" s="14">
        <f aca="true" t="shared" si="3" ref="C10:I10">+C9-C11</f>
        <v>18544</v>
      </c>
      <c r="D10" s="14">
        <f t="shared" si="3"/>
        <v>21013</v>
      </c>
      <c r="E10" s="14">
        <f t="shared" si="3"/>
        <v>26447</v>
      </c>
      <c r="F10" s="14">
        <f t="shared" si="3"/>
        <v>20309</v>
      </c>
      <c r="G10" s="14">
        <f t="shared" si="3"/>
        <v>27636</v>
      </c>
      <c r="H10" s="14">
        <f t="shared" si="3"/>
        <v>13728</v>
      </c>
      <c r="I10" s="14">
        <f t="shared" si="3"/>
        <v>12092</v>
      </c>
      <c r="J10" s="12">
        <f t="shared" si="2"/>
        <v>160811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104162</v>
      </c>
      <c r="C12" s="14">
        <f aca="true" t="shared" si="4" ref="C12:I12">C13+C14+C15</f>
        <v>74220</v>
      </c>
      <c r="D12" s="14">
        <f t="shared" si="4"/>
        <v>121238</v>
      </c>
      <c r="E12" s="14">
        <f t="shared" si="4"/>
        <v>146125</v>
      </c>
      <c r="F12" s="14">
        <f t="shared" si="4"/>
        <v>80250</v>
      </c>
      <c r="G12" s="14">
        <f t="shared" si="4"/>
        <v>164942</v>
      </c>
      <c r="H12" s="14">
        <f t="shared" si="4"/>
        <v>90602</v>
      </c>
      <c r="I12" s="14">
        <f t="shared" si="4"/>
        <v>53530</v>
      </c>
      <c r="J12" s="12">
        <f t="shared" si="2"/>
        <v>835069</v>
      </c>
    </row>
    <row r="13" spans="1:10" ht="15.75">
      <c r="A13" s="15" t="s">
        <v>25</v>
      </c>
      <c r="B13" s="14">
        <v>44057</v>
      </c>
      <c r="C13" s="14">
        <v>32991</v>
      </c>
      <c r="D13" s="14">
        <v>53585</v>
      </c>
      <c r="E13" s="14">
        <v>65258</v>
      </c>
      <c r="F13" s="14">
        <v>36566</v>
      </c>
      <c r="G13" s="14">
        <v>72996</v>
      </c>
      <c r="H13" s="14">
        <v>38799</v>
      </c>
      <c r="I13" s="14">
        <v>22338</v>
      </c>
      <c r="J13" s="12">
        <f t="shared" si="2"/>
        <v>366590</v>
      </c>
    </row>
    <row r="14" spans="1:10" ht="15.75">
      <c r="A14" s="15" t="s">
        <v>26</v>
      </c>
      <c r="B14" s="14">
        <v>52888</v>
      </c>
      <c r="C14" s="14">
        <v>35533</v>
      </c>
      <c r="D14" s="14">
        <v>59935</v>
      </c>
      <c r="E14" s="14">
        <v>70362</v>
      </c>
      <c r="F14" s="14">
        <v>38050</v>
      </c>
      <c r="G14" s="14">
        <v>81332</v>
      </c>
      <c r="H14" s="14">
        <v>46236</v>
      </c>
      <c r="I14" s="14">
        <v>28290</v>
      </c>
      <c r="J14" s="12">
        <f t="shared" si="2"/>
        <v>412626</v>
      </c>
    </row>
    <row r="15" spans="1:10" ht="15.75">
      <c r="A15" s="15" t="s">
        <v>27</v>
      </c>
      <c r="B15" s="14">
        <v>7217</v>
      </c>
      <c r="C15" s="14">
        <v>5696</v>
      </c>
      <c r="D15" s="14">
        <v>7718</v>
      </c>
      <c r="E15" s="14">
        <v>10505</v>
      </c>
      <c r="F15" s="14">
        <v>5634</v>
      </c>
      <c r="G15" s="14">
        <v>10614</v>
      </c>
      <c r="H15" s="14">
        <v>5567</v>
      </c>
      <c r="I15" s="14">
        <v>2902</v>
      </c>
      <c r="J15" s="12">
        <f t="shared" si="2"/>
        <v>55853</v>
      </c>
    </row>
    <row r="16" spans="1:10" ht="15.75">
      <c r="A16" s="16" t="s">
        <v>95</v>
      </c>
      <c r="B16" s="14">
        <f>B17+B18+B19</f>
        <v>2561</v>
      </c>
      <c r="C16" s="14">
        <f aca="true" t="shared" si="5" ref="C16:I16">C17+C18+C19</f>
        <v>1840</v>
      </c>
      <c r="D16" s="14">
        <f t="shared" si="5"/>
        <v>2125</v>
      </c>
      <c r="E16" s="14">
        <f t="shared" si="5"/>
        <v>3343</v>
      </c>
      <c r="F16" s="14">
        <f t="shared" si="5"/>
        <v>2011</v>
      </c>
      <c r="G16" s="14">
        <f t="shared" si="5"/>
        <v>3471</v>
      </c>
      <c r="H16" s="14">
        <f t="shared" si="5"/>
        <v>1949</v>
      </c>
      <c r="I16" s="14">
        <f t="shared" si="5"/>
        <v>957</v>
      </c>
      <c r="J16" s="12">
        <f t="shared" si="2"/>
        <v>18257</v>
      </c>
    </row>
    <row r="17" spans="1:10" ht="15.75">
      <c r="A17" s="15" t="s">
        <v>92</v>
      </c>
      <c r="B17" s="14">
        <v>1513</v>
      </c>
      <c r="C17" s="14">
        <v>1163</v>
      </c>
      <c r="D17" s="14">
        <v>1247</v>
      </c>
      <c r="E17" s="14">
        <v>2052</v>
      </c>
      <c r="F17" s="14">
        <v>1299</v>
      </c>
      <c r="G17" s="14">
        <v>2254</v>
      </c>
      <c r="H17" s="14">
        <v>1314</v>
      </c>
      <c r="I17" s="14">
        <v>653</v>
      </c>
      <c r="J17" s="12">
        <f t="shared" si="2"/>
        <v>11495</v>
      </c>
    </row>
    <row r="18" spans="1:10" ht="15.75">
      <c r="A18" s="15" t="s">
        <v>93</v>
      </c>
      <c r="B18" s="14">
        <v>97</v>
      </c>
      <c r="C18" s="14">
        <v>69</v>
      </c>
      <c r="D18" s="14">
        <v>108</v>
      </c>
      <c r="E18" s="14">
        <v>156</v>
      </c>
      <c r="F18" s="14">
        <v>85</v>
      </c>
      <c r="G18" s="14">
        <v>167</v>
      </c>
      <c r="H18" s="14">
        <v>122</v>
      </c>
      <c r="I18" s="14">
        <v>62</v>
      </c>
      <c r="J18" s="12">
        <f t="shared" si="2"/>
        <v>866</v>
      </c>
    </row>
    <row r="19" spans="1:10" ht="15.75">
      <c r="A19" s="15" t="s">
        <v>94</v>
      </c>
      <c r="B19" s="14">
        <v>951</v>
      </c>
      <c r="C19" s="14">
        <v>608</v>
      </c>
      <c r="D19" s="14">
        <v>770</v>
      </c>
      <c r="E19" s="14">
        <v>1135</v>
      </c>
      <c r="F19" s="14">
        <v>627</v>
      </c>
      <c r="G19" s="14">
        <v>1050</v>
      </c>
      <c r="H19" s="14">
        <v>513</v>
      </c>
      <c r="I19" s="14">
        <v>242</v>
      </c>
      <c r="J19" s="12">
        <f t="shared" si="2"/>
        <v>5896</v>
      </c>
    </row>
    <row r="20" spans="1:10" ht="15.75">
      <c r="A20" s="17" t="s">
        <v>28</v>
      </c>
      <c r="B20" s="18">
        <f>B21+B22+B23</f>
        <v>73473</v>
      </c>
      <c r="C20" s="18">
        <f aca="true" t="shared" si="6" ref="C20:I20">C21+C22+C23</f>
        <v>45071</v>
      </c>
      <c r="D20" s="18">
        <f t="shared" si="6"/>
        <v>56145</v>
      </c>
      <c r="E20" s="18">
        <f t="shared" si="6"/>
        <v>84788</v>
      </c>
      <c r="F20" s="18">
        <f t="shared" si="6"/>
        <v>51841</v>
      </c>
      <c r="G20" s="18">
        <f t="shared" si="6"/>
        <v>106956</v>
      </c>
      <c r="H20" s="18">
        <f t="shared" si="6"/>
        <v>70754</v>
      </c>
      <c r="I20" s="18">
        <f t="shared" si="6"/>
        <v>35952</v>
      </c>
      <c r="J20" s="12">
        <f aca="true" t="shared" si="7" ref="J20:J26">SUM(B20:I20)</f>
        <v>524980</v>
      </c>
    </row>
    <row r="21" spans="1:10" ht="18.75" customHeight="1">
      <c r="A21" s="13" t="s">
        <v>29</v>
      </c>
      <c r="B21" s="14">
        <v>35404</v>
      </c>
      <c r="C21" s="14">
        <v>24019</v>
      </c>
      <c r="D21" s="14">
        <v>27313</v>
      </c>
      <c r="E21" s="14">
        <v>43488</v>
      </c>
      <c r="F21" s="14">
        <v>27998</v>
      </c>
      <c r="G21" s="14">
        <v>54586</v>
      </c>
      <c r="H21" s="14">
        <v>34800</v>
      </c>
      <c r="I21" s="14">
        <v>18137</v>
      </c>
      <c r="J21" s="12">
        <f t="shared" si="7"/>
        <v>265745</v>
      </c>
    </row>
    <row r="22" spans="1:10" ht="18.75" customHeight="1">
      <c r="A22" s="13" t="s">
        <v>30</v>
      </c>
      <c r="B22" s="14">
        <v>33554</v>
      </c>
      <c r="C22" s="14">
        <v>18150</v>
      </c>
      <c r="D22" s="14">
        <v>25569</v>
      </c>
      <c r="E22" s="14">
        <v>35976</v>
      </c>
      <c r="F22" s="14">
        <v>21016</v>
      </c>
      <c r="G22" s="14">
        <v>46459</v>
      </c>
      <c r="H22" s="14">
        <v>32241</v>
      </c>
      <c r="I22" s="14">
        <v>16166</v>
      </c>
      <c r="J22" s="12">
        <f t="shared" si="7"/>
        <v>229131</v>
      </c>
    </row>
    <row r="23" spans="1:10" ht="18.75" customHeight="1">
      <c r="A23" s="13" t="s">
        <v>31</v>
      </c>
      <c r="B23" s="14">
        <v>4515</v>
      </c>
      <c r="C23" s="14">
        <v>2902</v>
      </c>
      <c r="D23" s="14">
        <v>3263</v>
      </c>
      <c r="E23" s="14">
        <v>5324</v>
      </c>
      <c r="F23" s="14">
        <v>2827</v>
      </c>
      <c r="G23" s="14">
        <v>5911</v>
      </c>
      <c r="H23" s="14">
        <v>3713</v>
      </c>
      <c r="I23" s="14">
        <v>1649</v>
      </c>
      <c r="J23" s="12">
        <f t="shared" si="7"/>
        <v>30104</v>
      </c>
    </row>
    <row r="24" spans="1:10" ht="18.75" customHeight="1">
      <c r="A24" s="17" t="s">
        <v>32</v>
      </c>
      <c r="B24" s="14">
        <f>B25+B26</f>
        <v>30880</v>
      </c>
      <c r="C24" s="14">
        <f aca="true" t="shared" si="8" ref="C24:I24">C25+C26</f>
        <v>23776</v>
      </c>
      <c r="D24" s="14">
        <f t="shared" si="8"/>
        <v>33313</v>
      </c>
      <c r="E24" s="14">
        <f t="shared" si="8"/>
        <v>47507</v>
      </c>
      <c r="F24" s="14">
        <f t="shared" si="8"/>
        <v>25827</v>
      </c>
      <c r="G24" s="14">
        <f t="shared" si="8"/>
        <v>42199</v>
      </c>
      <c r="H24" s="14">
        <f t="shared" si="8"/>
        <v>19118</v>
      </c>
      <c r="I24" s="14">
        <f t="shared" si="8"/>
        <v>8583</v>
      </c>
      <c r="J24" s="12">
        <f t="shared" si="7"/>
        <v>231203</v>
      </c>
    </row>
    <row r="25" spans="1:10" ht="18.75" customHeight="1">
      <c r="A25" s="13" t="s">
        <v>33</v>
      </c>
      <c r="B25" s="14">
        <v>19763</v>
      </c>
      <c r="C25" s="14">
        <v>15217</v>
      </c>
      <c r="D25" s="14">
        <v>21320</v>
      </c>
      <c r="E25" s="14">
        <v>30404</v>
      </c>
      <c r="F25" s="14">
        <v>16529</v>
      </c>
      <c r="G25" s="14">
        <v>27007</v>
      </c>
      <c r="H25" s="14">
        <v>12236</v>
      </c>
      <c r="I25" s="14">
        <v>5493</v>
      </c>
      <c r="J25" s="12">
        <f t="shared" si="7"/>
        <v>147969</v>
      </c>
    </row>
    <row r="26" spans="1:10" ht="18.75" customHeight="1">
      <c r="A26" s="13" t="s">
        <v>34</v>
      </c>
      <c r="B26" s="14">
        <v>11117</v>
      </c>
      <c r="C26" s="14">
        <v>8559</v>
      </c>
      <c r="D26" s="14">
        <v>11993</v>
      </c>
      <c r="E26" s="14">
        <v>17103</v>
      </c>
      <c r="F26" s="14">
        <v>9298</v>
      </c>
      <c r="G26" s="14">
        <v>15192</v>
      </c>
      <c r="H26" s="14">
        <v>6882</v>
      </c>
      <c r="I26" s="14">
        <v>3090</v>
      </c>
      <c r="J26" s="12">
        <f t="shared" si="7"/>
        <v>83234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0.9457141807184277</v>
      </c>
      <c r="C32" s="23">
        <f aca="true" t="shared" si="9" ref="C32:I32">(((+C$8+C$20)*C$29)+(C$24*C$30))/C$7</f>
        <v>0.9319721323210014</v>
      </c>
      <c r="D32" s="23">
        <f t="shared" si="9"/>
        <v>0.9585286386924057</v>
      </c>
      <c r="E32" s="23">
        <f t="shared" si="9"/>
        <v>0.9448227912786737</v>
      </c>
      <c r="F32" s="23">
        <f t="shared" si="9"/>
        <v>0.9519678957822434</v>
      </c>
      <c r="G32" s="23">
        <f t="shared" si="9"/>
        <v>0.9564323599958284</v>
      </c>
      <c r="H32" s="23">
        <f t="shared" si="9"/>
        <v>0.9038135094901377</v>
      </c>
      <c r="I32" s="23">
        <f t="shared" si="9"/>
        <v>0.9756929720827259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1.4794752643159084</v>
      </c>
      <c r="C35" s="26">
        <f aca="true" t="shared" si="10" ref="C35:I35">C32*C34</f>
        <v>1.4335595339361644</v>
      </c>
      <c r="D35" s="26">
        <f t="shared" si="10"/>
        <v>1.4895535045279984</v>
      </c>
      <c r="E35" s="26">
        <f t="shared" si="10"/>
        <v>1.467498759414036</v>
      </c>
      <c r="F35" s="26">
        <f t="shared" si="10"/>
        <v>1.4389946712644393</v>
      </c>
      <c r="G35" s="26">
        <f t="shared" si="10"/>
        <v>1.5153714311773905</v>
      </c>
      <c r="H35" s="26">
        <f t="shared" si="10"/>
        <v>1.6409638078302942</v>
      </c>
      <c r="I35" s="26">
        <f t="shared" si="10"/>
        <v>1.873818352884875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343412.84</v>
      </c>
      <c r="C41" s="29">
        <f aca="true" t="shared" si="13" ref="C41:I41">+C42+C43</f>
        <v>234316.74</v>
      </c>
      <c r="D41" s="29">
        <f t="shared" si="13"/>
        <v>348308.25</v>
      </c>
      <c r="E41" s="29">
        <f t="shared" si="13"/>
        <v>452297.79</v>
      </c>
      <c r="F41" s="29">
        <f t="shared" si="13"/>
        <v>259361.52</v>
      </c>
      <c r="G41" s="29">
        <f t="shared" si="13"/>
        <v>523112.28</v>
      </c>
      <c r="H41" s="29">
        <f t="shared" si="13"/>
        <v>321876.69</v>
      </c>
      <c r="I41" s="29">
        <f t="shared" si="13"/>
        <v>208207.45</v>
      </c>
      <c r="J41" s="29">
        <f t="shared" si="12"/>
        <v>2690893.56</v>
      </c>
      <c r="L41" s="43"/>
      <c r="M41" s="43"/>
    </row>
    <row r="42" spans="1:10" ht="15.75">
      <c r="A42" s="17" t="s">
        <v>72</v>
      </c>
      <c r="B42" s="30">
        <f>ROUND(+B7*B35,2)</f>
        <v>343412.84</v>
      </c>
      <c r="C42" s="30">
        <f aca="true" t="shared" si="14" ref="C42:I42">ROUND(+C7*C35,2)</f>
        <v>234316.74</v>
      </c>
      <c r="D42" s="30">
        <f t="shared" si="14"/>
        <v>348308.25</v>
      </c>
      <c r="E42" s="30">
        <f t="shared" si="14"/>
        <v>452297.79</v>
      </c>
      <c r="F42" s="30">
        <f t="shared" si="14"/>
        <v>259361.52</v>
      </c>
      <c r="G42" s="30">
        <f t="shared" si="14"/>
        <v>523112.28</v>
      </c>
      <c r="H42" s="30">
        <f t="shared" si="14"/>
        <v>321876.69</v>
      </c>
      <c r="I42" s="30">
        <f t="shared" si="14"/>
        <v>208207.45</v>
      </c>
      <c r="J42" s="30">
        <f>SUM(B42:I42)</f>
        <v>2690893.56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-63126</v>
      </c>
      <c r="C45" s="31">
        <f t="shared" si="16"/>
        <v>-55632</v>
      </c>
      <c r="D45" s="31">
        <f t="shared" si="16"/>
        <v>-63039</v>
      </c>
      <c r="E45" s="31">
        <f t="shared" si="16"/>
        <v>-79341</v>
      </c>
      <c r="F45" s="31">
        <f t="shared" si="16"/>
        <v>-60927</v>
      </c>
      <c r="G45" s="31">
        <f t="shared" si="16"/>
        <v>-82908</v>
      </c>
      <c r="H45" s="31">
        <f t="shared" si="16"/>
        <v>-41184</v>
      </c>
      <c r="I45" s="31">
        <f t="shared" si="16"/>
        <v>-36276</v>
      </c>
      <c r="J45" s="31">
        <f t="shared" si="16"/>
        <v>-482433</v>
      </c>
      <c r="L45" s="43"/>
    </row>
    <row r="46" spans="1:12" ht="15.75">
      <c r="A46" s="17" t="s">
        <v>42</v>
      </c>
      <c r="B46" s="32">
        <f>B47+B48</f>
        <v>-63126</v>
      </c>
      <c r="C46" s="32">
        <f aca="true" t="shared" si="17" ref="C46:I46">C47+C48</f>
        <v>-55632</v>
      </c>
      <c r="D46" s="32">
        <f t="shared" si="17"/>
        <v>-63039</v>
      </c>
      <c r="E46" s="32">
        <f t="shared" si="17"/>
        <v>-79341</v>
      </c>
      <c r="F46" s="32">
        <f t="shared" si="17"/>
        <v>-60927</v>
      </c>
      <c r="G46" s="32">
        <f t="shared" si="17"/>
        <v>-82908</v>
      </c>
      <c r="H46" s="32">
        <f t="shared" si="17"/>
        <v>-41184</v>
      </c>
      <c r="I46" s="32">
        <f t="shared" si="17"/>
        <v>-36276</v>
      </c>
      <c r="J46" s="31">
        <f t="shared" si="12"/>
        <v>-482433</v>
      </c>
      <c r="L46" s="43"/>
    </row>
    <row r="47" spans="1:12" ht="15.75">
      <c r="A47" s="13" t="s">
        <v>67</v>
      </c>
      <c r="B47" s="20">
        <f aca="true" t="shared" si="18" ref="B47:I47">ROUND(-B9*$D$3,2)</f>
        <v>-63126</v>
      </c>
      <c r="C47" s="20">
        <f t="shared" si="18"/>
        <v>-55632</v>
      </c>
      <c r="D47" s="20">
        <f t="shared" si="18"/>
        <v>-63039</v>
      </c>
      <c r="E47" s="20">
        <f t="shared" si="18"/>
        <v>-79341</v>
      </c>
      <c r="F47" s="20">
        <f t="shared" si="18"/>
        <v>-60927</v>
      </c>
      <c r="G47" s="20">
        <f t="shared" si="18"/>
        <v>-82908</v>
      </c>
      <c r="H47" s="20">
        <f t="shared" si="18"/>
        <v>-41184</v>
      </c>
      <c r="I47" s="20">
        <f t="shared" si="18"/>
        <v>-36276</v>
      </c>
      <c r="J47" s="57">
        <f t="shared" si="12"/>
        <v>-482433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280286.84</v>
      </c>
      <c r="C57" s="35">
        <f t="shared" si="21"/>
        <v>178684.74</v>
      </c>
      <c r="D57" s="35">
        <f t="shared" si="21"/>
        <v>285269.25</v>
      </c>
      <c r="E57" s="35">
        <f t="shared" si="21"/>
        <v>372956.79</v>
      </c>
      <c r="F57" s="35">
        <f t="shared" si="21"/>
        <v>198434.52</v>
      </c>
      <c r="G57" s="35">
        <f t="shared" si="21"/>
        <v>440204.28</v>
      </c>
      <c r="H57" s="35">
        <f t="shared" si="21"/>
        <v>280692.69</v>
      </c>
      <c r="I57" s="35">
        <f t="shared" si="21"/>
        <v>171931.45</v>
      </c>
      <c r="J57" s="35">
        <f>SUM(B57:I57)</f>
        <v>2208460.56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2208460.58</v>
      </c>
      <c r="L60" s="43"/>
    </row>
    <row r="61" spans="1:10" ht="17.25" customHeight="1">
      <c r="A61" s="17" t="s">
        <v>46</v>
      </c>
      <c r="B61" s="45">
        <v>52251.36</v>
      </c>
      <c r="C61" s="45">
        <v>47253.44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99504.8</v>
      </c>
    </row>
    <row r="62" spans="1:10" ht="17.25" customHeight="1">
      <c r="A62" s="17" t="s">
        <v>52</v>
      </c>
      <c r="B62" s="45">
        <v>228035.48</v>
      </c>
      <c r="C62" s="45">
        <v>131431.29</v>
      </c>
      <c r="D62" s="44">
        <v>0</v>
      </c>
      <c r="E62" s="45">
        <v>160859.18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520325.95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113227.3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113227.3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125599.92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125599.92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24877.48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24877.48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21564.57</v>
      </c>
      <c r="E66" s="44">
        <v>0</v>
      </c>
      <c r="F66" s="45">
        <v>29717.05</v>
      </c>
      <c r="G66" s="44">
        <v>0</v>
      </c>
      <c r="H66" s="44">
        <v>0</v>
      </c>
      <c r="I66" s="44">
        <v>0</v>
      </c>
      <c r="J66" s="35">
        <f t="shared" si="22"/>
        <v>51281.619999999995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125268.21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125268.21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79675.88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79675.88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7153.52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7153.52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168717.47</v>
      </c>
      <c r="G70" s="44">
        <v>0</v>
      </c>
      <c r="H70" s="44">
        <v>0</v>
      </c>
      <c r="I70" s="44">
        <v>0</v>
      </c>
      <c r="J70" s="35">
        <f t="shared" si="22"/>
        <v>168717.47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246416.38</v>
      </c>
      <c r="H71" s="45">
        <v>280692.69</v>
      </c>
      <c r="I71" s="44">
        <v>0</v>
      </c>
      <c r="J71" s="32">
        <f t="shared" si="22"/>
        <v>527109.0700000001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193787.9</v>
      </c>
      <c r="H72" s="44">
        <v>0</v>
      </c>
      <c r="I72" s="44">
        <v>0</v>
      </c>
      <c r="J72" s="35">
        <f t="shared" si="22"/>
        <v>193787.9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56127.07</v>
      </c>
      <c r="J73" s="32">
        <f t="shared" si="22"/>
        <v>56127.07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115804.39</v>
      </c>
      <c r="J74" s="35">
        <f t="shared" si="22"/>
        <v>115804.39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1.574188075384393</v>
      </c>
      <c r="C79" s="55">
        <v>1.5183365274051361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1.458858695652174</v>
      </c>
      <c r="C80" s="55">
        <v>1.4044819936404644</v>
      </c>
      <c r="D80" s="55"/>
      <c r="E80" s="55">
        <v>1.5002728739412368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1.394086335278728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1.4556078267318262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2.382672078471165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1.6325828080229228</v>
      </c>
      <c r="E84" s="55">
        <v>0</v>
      </c>
      <c r="F84" s="55">
        <v>1.4949814836024893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1.4457810636113964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1.4420695572238396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1.4305565957446809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1.4294749586159887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1.4574359211384496</v>
      </c>
      <c r="H89" s="55">
        <v>1.6409637982982497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1.590338443545118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1.8325465821904994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1.894764269336698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2014-01-31T19:01:55Z</cp:lastPrinted>
  <dcterms:created xsi:type="dcterms:W3CDTF">2012-11-28T17:54:39Z</dcterms:created>
  <dcterms:modified xsi:type="dcterms:W3CDTF">2014-07-16T12:08:09Z</dcterms:modified>
  <cp:category/>
  <cp:version/>
  <cp:contentType/>
  <cp:contentStatus/>
</cp:coreProperties>
</file>