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<sst xmlns="http://schemas.openxmlformats.org/spreadsheetml/2006/main" count="98" uniqueCount="98">
  <si>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</si>
  <si>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</si>
  <si>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</si>
  <si>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</si>
  <si>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</si>
  <si>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</si>
  <si>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</si>
  <si>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</si>
  <si>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</si>
  <si>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</si>
  <si>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</si>
  <si>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</si>
  <si>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</si>
  <si>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</si>
  <si>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</si>
  <si>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</si>
  <si>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</si>
  <si>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</si>
  <si>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</si>
  <si>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</si>
  <si>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</si>
  <si>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</si>
  <si>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</si>
  <si>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</si>
  <si>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</si>
  <si>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</si>
  <si>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</si>
  <si>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</si>
  <si>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</si>
  <si>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</si>
  <si>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</si>
  <si>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</si>
  <si>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</si>
  <si>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</si>
  <si>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</si>
  <si>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</si>
  <si>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</si>
  <si>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</si>
  <si>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</si>
  <si>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</si>
  <si>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</si>
  <si>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</si>
  <si>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</si>
  <si>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</si>
  <si>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</si>
  <si>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</si>
  <si>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</si>
  <si>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</si>
  <si>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</si>
  <si>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</si>
  <si>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</si>
  <si>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</si>
  <si>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</si>
  <si>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</si>
  <si>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</si>
  <si>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</si>
  <si>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</si>
  <si>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</si>
  <si>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</si>
  <si>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</si>
  <si>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</si>
  <si>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</si>
  <si>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</si>
  <si>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</si>
  <si>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</si>
  <si>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</si>
  <si>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</si>
  <si>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</si>
  <si>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</si>
  <si>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</si>
  <si>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</si>
  <si>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</si>
  <si>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</si>
  <si>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</si>
  <si>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</si>
  <si>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</si>
  <si>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</si>
  <si>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</si>
  <si>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</si>
  <si>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</si>
  <si>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</si>
  <si>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</si>
  <si>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</si>
  <si>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</si>
  <si>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</si>
  <si>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</si>
  <si>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</si>
  <si>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</si>
  <si>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</si>
  <si>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</si>
  <si>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</si>
  <si>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</si>
  <si>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</si>
  <si>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</si>
  <si>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</si>
  <si>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</si>
  <si>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</si>
  <si>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07/07/14 - VENCIMENTO 15/07/14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</si>
</sst>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H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4" sqref="K104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492223</v>
      </c>
      <c r="C7" s="10">
        <f aca="true" t="shared" si="0" ref="C7:I7">C8+C20+C24</f>
        <v>371485</v>
      </c>
      <c r="D7" s="10">
        <f t="shared" si="0"/>
        <v>569033</v>
      </c>
      <c r="E7" s="10">
        <f t="shared" si="0"/>
        <v>711783</v>
      </c>
      <c r="F7" s="10">
        <f t="shared" si="0"/>
        <v>443806</v>
      </c>
      <c r="G7" s="10">
        <f t="shared" si="0"/>
        <v>712799</v>
      </c>
      <c r="H7" s="10">
        <f t="shared" si="0"/>
        <v>366066</v>
      </c>
      <c r="I7" s="10">
        <f t="shared" si="0"/>
        <v>255322</v>
      </c>
      <c r="J7" s="10">
        <f>+J8+J20+J24</f>
        <v>3922517</v>
      </c>
      <c r="L7" s="42"/>
    </row>
    <row r="8" spans="1:10" ht="15.75">
      <c r="A8" s="11" t="s">
        <v>96</v>
      </c>
      <c r="B8" s="12">
        <f>+B9+B12+B16</f>
        <v>271551</v>
      </c>
      <c r="C8" s="12">
        <f aca="true" t="shared" si="1" ref="C8:I8">+C9+C12+C16</f>
        <v>215335</v>
      </c>
      <c r="D8" s="12">
        <f t="shared" si="1"/>
        <v>354904</v>
      </c>
      <c r="E8" s="12">
        <f t="shared" si="1"/>
        <v>408941</v>
      </c>
      <c r="F8" s="12">
        <f t="shared" si="1"/>
        <v>248229</v>
      </c>
      <c r="G8" s="12">
        <f t="shared" si="1"/>
        <v>411035</v>
      </c>
      <c r="H8" s="12">
        <f t="shared" si="1"/>
        <v>196210</v>
      </c>
      <c r="I8" s="12">
        <f t="shared" si="1"/>
        <v>154268</v>
      </c>
      <c r="J8" s="12">
        <f>SUM(B8:I8)</f>
        <v>2260473</v>
      </c>
    </row>
    <row r="9" spans="1:10" ht="15.75">
      <c r="A9" s="13" t="s">
        <v>22</v>
      </c>
      <c r="B9" s="14">
        <v>37633</v>
      </c>
      <c r="C9" s="14">
        <v>35320</v>
      </c>
      <c r="D9" s="14">
        <v>42721</v>
      </c>
      <c r="E9" s="14">
        <v>48216</v>
      </c>
      <c r="F9" s="14">
        <v>39692</v>
      </c>
      <c r="G9" s="14">
        <v>49241</v>
      </c>
      <c r="H9" s="14">
        <v>22487</v>
      </c>
      <c r="I9" s="14">
        <v>25753</v>
      </c>
      <c r="J9" s="12">
        <f aca="true" t="shared" si="2" ref="J9:J19">SUM(B9:I9)</f>
        <v>301063</v>
      </c>
    </row>
    <row r="10" spans="1:10" ht="15.75">
      <c r="A10" s="15" t="s">
        <v>23</v>
      </c>
      <c r="B10" s="14">
        <f>+B9-B11</f>
        <v>37633</v>
      </c>
      <c r="C10" s="14">
        <f aca="true" t="shared" si="3" ref="C10:I10">+C9-C11</f>
        <v>35320</v>
      </c>
      <c r="D10" s="14">
        <f t="shared" si="3"/>
        <v>42721</v>
      </c>
      <c r="E10" s="14">
        <f t="shared" si="3"/>
        <v>48216</v>
      </c>
      <c r="F10" s="14">
        <f t="shared" si="3"/>
        <v>39692</v>
      </c>
      <c r="G10" s="14">
        <f t="shared" si="3"/>
        <v>49241</v>
      </c>
      <c r="H10" s="14">
        <f t="shared" si="3"/>
        <v>22487</v>
      </c>
      <c r="I10" s="14">
        <f t="shared" si="3"/>
        <v>25753</v>
      </c>
      <c r="J10" s="12">
        <f t="shared" si="2"/>
        <v>301063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229254</v>
      </c>
      <c r="C12" s="14">
        <f aca="true" t="shared" si="4" ref="C12:I12">C13+C14+C15</f>
        <v>176245</v>
      </c>
      <c r="D12" s="14">
        <f t="shared" si="4"/>
        <v>307280</v>
      </c>
      <c r="E12" s="14">
        <f t="shared" si="4"/>
        <v>354269</v>
      </c>
      <c r="F12" s="14">
        <f t="shared" si="4"/>
        <v>204236</v>
      </c>
      <c r="G12" s="14">
        <f t="shared" si="4"/>
        <v>355697</v>
      </c>
      <c r="H12" s="14">
        <f t="shared" si="4"/>
        <v>170551</v>
      </c>
      <c r="I12" s="14">
        <f t="shared" si="4"/>
        <v>126650</v>
      </c>
      <c r="J12" s="12">
        <f t="shared" si="2"/>
        <v>1924182</v>
      </c>
    </row>
    <row r="13" spans="1:10" ht="15.75">
      <c r="A13" s="15" t="s">
        <v>25</v>
      </c>
      <c r="B13" s="14">
        <v>101947</v>
      </c>
      <c r="C13" s="14">
        <v>81464</v>
      </c>
      <c r="D13" s="14">
        <v>138947</v>
      </c>
      <c r="E13" s="14">
        <v>162737</v>
      </c>
      <c r="F13" s="14">
        <v>97219</v>
      </c>
      <c r="G13" s="14">
        <v>165610</v>
      </c>
      <c r="H13" s="14">
        <v>79269</v>
      </c>
      <c r="I13" s="14">
        <v>58062</v>
      </c>
      <c r="J13" s="12">
        <f t="shared" si="2"/>
        <v>885255</v>
      </c>
    </row>
    <row r="14" spans="1:10" ht="15.75">
      <c r="A14" s="15" t="s">
        <v>26</v>
      </c>
      <c r="B14" s="14">
        <v>109963</v>
      </c>
      <c r="C14" s="14">
        <v>81146</v>
      </c>
      <c r="D14" s="14">
        <v>146324</v>
      </c>
      <c r="E14" s="14">
        <v>164639</v>
      </c>
      <c r="F14" s="14">
        <v>92042</v>
      </c>
      <c r="G14" s="14">
        <v>165745</v>
      </c>
      <c r="H14" s="14">
        <v>79575</v>
      </c>
      <c r="I14" s="14">
        <v>61112</v>
      </c>
      <c r="J14" s="12">
        <f t="shared" si="2"/>
        <v>900546</v>
      </c>
    </row>
    <row r="15" spans="1:10" ht="15.75">
      <c r="A15" s="15" t="s">
        <v>27</v>
      </c>
      <c r="B15" s="14">
        <v>17344</v>
      </c>
      <c r="C15" s="14">
        <v>13635</v>
      </c>
      <c r="D15" s="14">
        <v>22009</v>
      </c>
      <c r="E15" s="14">
        <v>26893</v>
      </c>
      <c r="F15" s="14">
        <v>14975</v>
      </c>
      <c r="G15" s="14">
        <v>24342</v>
      </c>
      <c r="H15" s="14">
        <v>11707</v>
      </c>
      <c r="I15" s="14">
        <v>7476</v>
      </c>
      <c r="J15" s="12">
        <f t="shared" si="2"/>
        <v>138381</v>
      </c>
    </row>
    <row r="16" spans="1:10" ht="15.75">
      <c r="A16" s="16" t="s">
        <v>95</v>
      </c>
      <c r="B16" s="14">
        <f>B17+B18+B19</f>
        <v>4664</v>
      </c>
      <c r="C16" s="14">
        <f aca="true" t="shared" si="5" ref="C16:I16">C17+C18+C19</f>
        <v>3770</v>
      </c>
      <c r="D16" s="14">
        <f t="shared" si="5"/>
        <v>4903</v>
      </c>
      <c r="E16" s="14">
        <f t="shared" si="5"/>
        <v>6456</v>
      </c>
      <c r="F16" s="14">
        <f t="shared" si="5"/>
        <v>4301</v>
      </c>
      <c r="G16" s="14">
        <f t="shared" si="5"/>
        <v>6097</v>
      </c>
      <c r="H16" s="14">
        <f t="shared" si="5"/>
        <v>3172</v>
      </c>
      <c r="I16" s="14">
        <f t="shared" si="5"/>
        <v>1865</v>
      </c>
      <c r="J16" s="12">
        <f t="shared" si="2"/>
        <v>35228</v>
      </c>
    </row>
    <row r="17" spans="1:10" ht="15.75">
      <c r="A17" s="15" t="s">
        <v>92</v>
      </c>
      <c r="B17" s="14">
        <v>2539</v>
      </c>
      <c r="C17" s="14">
        <v>2120</v>
      </c>
      <c r="D17" s="14">
        <v>2589</v>
      </c>
      <c r="E17" s="14">
        <v>3598</v>
      </c>
      <c r="F17" s="14">
        <v>2557</v>
      </c>
      <c r="G17" s="14">
        <v>3543</v>
      </c>
      <c r="H17" s="14">
        <v>1953</v>
      </c>
      <c r="I17" s="14">
        <v>1152</v>
      </c>
      <c r="J17" s="12">
        <f t="shared" si="2"/>
        <v>20051</v>
      </c>
    </row>
    <row r="18" spans="1:10" ht="15.75">
      <c r="A18" s="15" t="s">
        <v>93</v>
      </c>
      <c r="B18" s="14">
        <v>143</v>
      </c>
      <c r="C18" s="14">
        <v>168</v>
      </c>
      <c r="D18" s="14">
        <v>243</v>
      </c>
      <c r="E18" s="14">
        <v>294</v>
      </c>
      <c r="F18" s="14">
        <v>199</v>
      </c>
      <c r="G18" s="14">
        <v>259</v>
      </c>
      <c r="H18" s="14">
        <v>161</v>
      </c>
      <c r="I18" s="14">
        <v>102</v>
      </c>
      <c r="J18" s="12">
        <f t="shared" si="2"/>
        <v>1569</v>
      </c>
    </row>
    <row r="19" spans="1:10" ht="15.75">
      <c r="A19" s="15" t="s">
        <v>94</v>
      </c>
      <c r="B19" s="14">
        <v>1982</v>
      </c>
      <c r="C19" s="14">
        <v>1482</v>
      </c>
      <c r="D19" s="14">
        <v>2071</v>
      </c>
      <c r="E19" s="14">
        <v>2564</v>
      </c>
      <c r="F19" s="14">
        <v>1545</v>
      </c>
      <c r="G19" s="14">
        <v>2295</v>
      </c>
      <c r="H19" s="14">
        <v>1058</v>
      </c>
      <c r="I19" s="14">
        <v>611</v>
      </c>
      <c r="J19" s="12">
        <f t="shared" si="2"/>
        <v>13608</v>
      </c>
    </row>
    <row r="20" spans="1:10" ht="15.75">
      <c r="A20" s="17" t="s">
        <v>28</v>
      </c>
      <c r="B20" s="18">
        <f>B21+B22+B23</f>
        <v>158572</v>
      </c>
      <c r="C20" s="18">
        <f aca="true" t="shared" si="6" ref="C20:I20">C21+C22+C23</f>
        <v>104220</v>
      </c>
      <c r="D20" s="18">
        <f t="shared" si="6"/>
        <v>132597</v>
      </c>
      <c r="E20" s="18">
        <f t="shared" si="6"/>
        <v>192399</v>
      </c>
      <c r="F20" s="18">
        <f t="shared" si="6"/>
        <v>130850</v>
      </c>
      <c r="G20" s="18">
        <f t="shared" si="6"/>
        <v>216516</v>
      </c>
      <c r="H20" s="18">
        <f t="shared" si="6"/>
        <v>132145</v>
      </c>
      <c r="I20" s="18">
        <f t="shared" si="6"/>
        <v>81551</v>
      </c>
      <c r="J20" s="12">
        <f aca="true" t="shared" si="7" ref="J20:J26">SUM(B20:I20)</f>
        <v>1148850</v>
      </c>
    </row>
    <row r="21" spans="1:10" ht="18.75" customHeight="1">
      <c r="A21" s="13" t="s">
        <v>29</v>
      </c>
      <c r="B21" s="14">
        <v>77955</v>
      </c>
      <c r="C21" s="14">
        <v>55207</v>
      </c>
      <c r="D21" s="14">
        <v>69917</v>
      </c>
      <c r="E21" s="14">
        <v>101635</v>
      </c>
      <c r="F21" s="14">
        <v>71319</v>
      </c>
      <c r="G21" s="14">
        <v>114255</v>
      </c>
      <c r="H21" s="14">
        <v>68003</v>
      </c>
      <c r="I21" s="14">
        <v>41783</v>
      </c>
      <c r="J21" s="12">
        <f t="shared" si="7"/>
        <v>600074</v>
      </c>
    </row>
    <row r="22" spans="1:10" ht="18.75" customHeight="1">
      <c r="A22" s="13" t="s">
        <v>30</v>
      </c>
      <c r="B22" s="14">
        <v>69320</v>
      </c>
      <c r="C22" s="14">
        <v>41486</v>
      </c>
      <c r="D22" s="14">
        <v>53635</v>
      </c>
      <c r="E22" s="14">
        <v>76789</v>
      </c>
      <c r="F22" s="14">
        <v>51052</v>
      </c>
      <c r="G22" s="14">
        <v>88262</v>
      </c>
      <c r="H22" s="14">
        <v>56002</v>
      </c>
      <c r="I22" s="14">
        <v>35226</v>
      </c>
      <c r="J22" s="12">
        <f t="shared" si="7"/>
        <v>471772</v>
      </c>
    </row>
    <row r="23" spans="1:10" ht="18.75" customHeight="1">
      <c r="A23" s="13" t="s">
        <v>31</v>
      </c>
      <c r="B23" s="14">
        <v>11297</v>
      </c>
      <c r="C23" s="14">
        <v>7527</v>
      </c>
      <c r="D23" s="14">
        <v>9045</v>
      </c>
      <c r="E23" s="14">
        <v>13975</v>
      </c>
      <c r="F23" s="14">
        <v>8479</v>
      </c>
      <c r="G23" s="14">
        <v>13999</v>
      </c>
      <c r="H23" s="14">
        <v>8140</v>
      </c>
      <c r="I23" s="14">
        <v>4542</v>
      </c>
      <c r="J23" s="12">
        <f t="shared" si="7"/>
        <v>77004</v>
      </c>
    </row>
    <row r="24" spans="1:10" ht="18.75" customHeight="1">
      <c r="A24" s="17" t="s">
        <v>32</v>
      </c>
      <c r="B24" s="14">
        <f>B25+B26</f>
        <v>62100</v>
      </c>
      <c r="C24" s="14">
        <f aca="true" t="shared" si="8" ref="C24:I24">C25+C26</f>
        <v>51930</v>
      </c>
      <c r="D24" s="14">
        <f t="shared" si="8"/>
        <v>81532</v>
      </c>
      <c r="E24" s="14">
        <f t="shared" si="8"/>
        <v>110443</v>
      </c>
      <c r="F24" s="14">
        <f t="shared" si="8"/>
        <v>64727</v>
      </c>
      <c r="G24" s="14">
        <f t="shared" si="8"/>
        <v>85248</v>
      </c>
      <c r="H24" s="14">
        <f t="shared" si="8"/>
        <v>37711</v>
      </c>
      <c r="I24" s="14">
        <f t="shared" si="8"/>
        <v>19503</v>
      </c>
      <c r="J24" s="12">
        <f t="shared" si="7"/>
        <v>513194</v>
      </c>
    </row>
    <row r="25" spans="1:10" ht="18.75" customHeight="1">
      <c r="A25" s="13" t="s">
        <v>33</v>
      </c>
      <c r="B25" s="14">
        <v>39744</v>
      </c>
      <c r="C25" s="14">
        <v>33235</v>
      </c>
      <c r="D25" s="14">
        <v>52180</v>
      </c>
      <c r="E25" s="14">
        <v>70684</v>
      </c>
      <c r="F25" s="14">
        <v>41425</v>
      </c>
      <c r="G25" s="14">
        <v>54559</v>
      </c>
      <c r="H25" s="14">
        <v>24135</v>
      </c>
      <c r="I25" s="14">
        <v>12482</v>
      </c>
      <c r="J25" s="12">
        <f t="shared" si="7"/>
        <v>328444</v>
      </c>
    </row>
    <row r="26" spans="1:10" ht="18.75" customHeight="1">
      <c r="A26" s="13" t="s">
        <v>34</v>
      </c>
      <c r="B26" s="14">
        <v>22356</v>
      </c>
      <c r="C26" s="14">
        <v>18695</v>
      </c>
      <c r="D26" s="14">
        <v>29352</v>
      </c>
      <c r="E26" s="14">
        <v>39759</v>
      </c>
      <c r="F26" s="14">
        <v>23302</v>
      </c>
      <c r="G26" s="14">
        <v>30689</v>
      </c>
      <c r="H26" s="14">
        <v>13576</v>
      </c>
      <c r="I26" s="14">
        <v>7021</v>
      </c>
      <c r="J26" s="12">
        <f t="shared" si="7"/>
        <v>184750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0.9472737675809543</v>
      </c>
      <c r="C32" s="23">
        <f aca="true" t="shared" si="9" ref="C32:I32">(((+C$8+C$20)*C$29)+(C$24*C$30))/C$7</f>
        <v>0.9336811822819224</v>
      </c>
      <c r="D32" s="23">
        <f t="shared" si="9"/>
        <v>0.9582907051084911</v>
      </c>
      <c r="E32" s="23">
        <f t="shared" si="9"/>
        <v>0.9445248977567601</v>
      </c>
      <c r="F32" s="23">
        <f t="shared" si="9"/>
        <v>0.9511126699503837</v>
      </c>
      <c r="G32" s="23">
        <f t="shared" si="9"/>
        <v>0.9573759402019363</v>
      </c>
      <c r="H32" s="23">
        <f t="shared" si="9"/>
        <v>0.9017467923817016</v>
      </c>
      <c r="I32" s="23">
        <f t="shared" si="9"/>
        <v>0.9758554268727333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1.4819150820036449</v>
      </c>
      <c r="C35" s="26">
        <f aca="true" t="shared" si="10" ref="C35:I35">C32*C34</f>
        <v>1.4361883945860532</v>
      </c>
      <c r="D35" s="26">
        <f t="shared" si="10"/>
        <v>1.4891837557385952</v>
      </c>
      <c r="E35" s="26">
        <f t="shared" si="10"/>
        <v>1.4670360711957997</v>
      </c>
      <c r="F35" s="26">
        <f t="shared" si="10"/>
        <v>1.437701911897</v>
      </c>
      <c r="G35" s="26">
        <f t="shared" si="10"/>
        <v>1.516866439655948</v>
      </c>
      <c r="H35" s="26">
        <f t="shared" si="10"/>
        <v>1.6372114762482175</v>
      </c>
      <c r="I35" s="26">
        <f t="shared" si="10"/>
        <v>1.8741303473090845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729432.69</v>
      </c>
      <c r="C41" s="29">
        <f aca="true" t="shared" si="13" ref="C41:I41">+C42+C43</f>
        <v>533522.45</v>
      </c>
      <c r="D41" s="29">
        <f t="shared" si="13"/>
        <v>847394.7</v>
      </c>
      <c r="E41" s="29">
        <f t="shared" si="13"/>
        <v>1044211.34</v>
      </c>
      <c r="F41" s="29">
        <f t="shared" si="13"/>
        <v>638060.73</v>
      </c>
      <c r="G41" s="29">
        <f t="shared" si="13"/>
        <v>1081220.88</v>
      </c>
      <c r="H41" s="29">
        <f t="shared" si="13"/>
        <v>599327.46</v>
      </c>
      <c r="I41" s="29">
        <f t="shared" si="13"/>
        <v>478506.71</v>
      </c>
      <c r="J41" s="29">
        <f t="shared" si="12"/>
        <v>5951676.959999999</v>
      </c>
      <c r="L41" s="43"/>
      <c r="M41" s="43"/>
    </row>
    <row r="42" spans="1:10" ht="15.75">
      <c r="A42" s="17" t="s">
        <v>72</v>
      </c>
      <c r="B42" s="30">
        <f>ROUND(+B7*B35,2)</f>
        <v>729432.69</v>
      </c>
      <c r="C42" s="30">
        <f aca="true" t="shared" si="14" ref="C42:I42">ROUND(+C7*C35,2)</f>
        <v>533522.45</v>
      </c>
      <c r="D42" s="30">
        <f t="shared" si="14"/>
        <v>847394.7</v>
      </c>
      <c r="E42" s="30">
        <f t="shared" si="14"/>
        <v>1044211.34</v>
      </c>
      <c r="F42" s="30">
        <f t="shared" si="14"/>
        <v>638060.73</v>
      </c>
      <c r="G42" s="30">
        <f t="shared" si="14"/>
        <v>1081220.88</v>
      </c>
      <c r="H42" s="30">
        <f t="shared" si="14"/>
        <v>599327.46</v>
      </c>
      <c r="I42" s="30">
        <f t="shared" si="14"/>
        <v>478506.71</v>
      </c>
      <c r="J42" s="30">
        <f>SUM(B42:I42)</f>
        <v>5951676.959999999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-112899</v>
      </c>
      <c r="C45" s="31">
        <f t="shared" si="16"/>
        <v>-105960</v>
      </c>
      <c r="D45" s="31">
        <f t="shared" si="16"/>
        <v>-128163</v>
      </c>
      <c r="E45" s="31">
        <f t="shared" si="16"/>
        <v>-144648</v>
      </c>
      <c r="F45" s="31">
        <f t="shared" si="16"/>
        <v>-119076</v>
      </c>
      <c r="G45" s="31">
        <f t="shared" si="16"/>
        <v>-147723</v>
      </c>
      <c r="H45" s="31">
        <f t="shared" si="16"/>
        <v>-67461</v>
      </c>
      <c r="I45" s="31">
        <f t="shared" si="16"/>
        <v>-77259</v>
      </c>
      <c r="J45" s="31">
        <f t="shared" si="16"/>
        <v>-903189</v>
      </c>
      <c r="L45" s="43"/>
    </row>
    <row r="46" spans="1:12" ht="15.75">
      <c r="A46" s="17" t="s">
        <v>42</v>
      </c>
      <c r="B46" s="32">
        <f>B47+B48</f>
        <v>-112899</v>
      </c>
      <c r="C46" s="32">
        <f aca="true" t="shared" si="17" ref="C46:I46">C47+C48</f>
        <v>-105960</v>
      </c>
      <c r="D46" s="32">
        <f t="shared" si="17"/>
        <v>-128163</v>
      </c>
      <c r="E46" s="32">
        <f t="shared" si="17"/>
        <v>-144648</v>
      </c>
      <c r="F46" s="32">
        <f t="shared" si="17"/>
        <v>-119076</v>
      </c>
      <c r="G46" s="32">
        <f t="shared" si="17"/>
        <v>-147723</v>
      </c>
      <c r="H46" s="32">
        <f t="shared" si="17"/>
        <v>-67461</v>
      </c>
      <c r="I46" s="32">
        <f t="shared" si="17"/>
        <v>-77259</v>
      </c>
      <c r="J46" s="31">
        <f t="shared" si="12"/>
        <v>-903189</v>
      </c>
      <c r="L46" s="43"/>
    </row>
    <row r="47" spans="1:12" ht="15.75">
      <c r="A47" s="13" t="s">
        <v>67</v>
      </c>
      <c r="B47" s="20">
        <f aca="true" t="shared" si="18" ref="B47:I47">ROUND(-B9*$D$3,2)</f>
        <v>-112899</v>
      </c>
      <c r="C47" s="20">
        <f t="shared" si="18"/>
        <v>-105960</v>
      </c>
      <c r="D47" s="20">
        <f t="shared" si="18"/>
        <v>-128163</v>
      </c>
      <c r="E47" s="20">
        <f t="shared" si="18"/>
        <v>-144648</v>
      </c>
      <c r="F47" s="20">
        <f t="shared" si="18"/>
        <v>-119076</v>
      </c>
      <c r="G47" s="20">
        <f t="shared" si="18"/>
        <v>-147723</v>
      </c>
      <c r="H47" s="20">
        <f t="shared" si="18"/>
        <v>-67461</v>
      </c>
      <c r="I47" s="20">
        <f t="shared" si="18"/>
        <v>-77259</v>
      </c>
      <c r="J47" s="57">
        <f t="shared" si="12"/>
        <v>-903189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616533.69</v>
      </c>
      <c r="C57" s="35">
        <f t="shared" si="21"/>
        <v>427562.44999999995</v>
      </c>
      <c r="D57" s="35">
        <f t="shared" si="21"/>
        <v>719231.7</v>
      </c>
      <c r="E57" s="35">
        <f t="shared" si="21"/>
        <v>899563.34</v>
      </c>
      <c r="F57" s="35">
        <f t="shared" si="21"/>
        <v>518984.73</v>
      </c>
      <c r="G57" s="35">
        <f t="shared" si="21"/>
        <v>933497.8799999999</v>
      </c>
      <c r="H57" s="35">
        <f t="shared" si="21"/>
        <v>531866.46</v>
      </c>
      <c r="I57" s="35">
        <f t="shared" si="21"/>
        <v>401247.71</v>
      </c>
      <c r="J57" s="35">
        <f>SUM(B57:I57)</f>
        <v>5048487.96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5048487.93</v>
      </c>
      <c r="L60" s="43"/>
    </row>
    <row r="61" spans="1:10" ht="17.25" customHeight="1">
      <c r="A61" s="17" t="s">
        <v>46</v>
      </c>
      <c r="B61" s="45">
        <v>104653.93</v>
      </c>
      <c r="C61" s="45">
        <v>92333.84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196987.77</v>
      </c>
    </row>
    <row r="62" spans="1:10" ht="17.25" customHeight="1">
      <c r="A62" s="17" t="s">
        <v>52</v>
      </c>
      <c r="B62" s="45">
        <v>329428.34</v>
      </c>
      <c r="C62" s="45">
        <v>225241.67</v>
      </c>
      <c r="D62" s="44">
        <v>0</v>
      </c>
      <c r="E62" s="45">
        <v>69916.88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624586.89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114968.46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114968.46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158864.93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158864.93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33904.14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33904.14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42258.81</v>
      </c>
      <c r="E66" s="44">
        <v>0</v>
      </c>
      <c r="F66" s="45">
        <v>71345.63</v>
      </c>
      <c r="G66" s="44">
        <v>0</v>
      </c>
      <c r="H66" s="44">
        <v>0</v>
      </c>
      <c r="I66" s="44">
        <v>0</v>
      </c>
      <c r="J66" s="35">
        <f t="shared" si="22"/>
        <v>113604.44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132368.94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132368.94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93331.45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93331.45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15057.41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15057.41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269989.9</v>
      </c>
      <c r="G70" s="44">
        <v>0</v>
      </c>
      <c r="H70" s="44">
        <v>0</v>
      </c>
      <c r="I70" s="44">
        <v>0</v>
      </c>
      <c r="J70" s="35">
        <f t="shared" si="22"/>
        <v>269989.9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197587.67</v>
      </c>
      <c r="H71" s="45">
        <v>231533.99</v>
      </c>
      <c r="I71" s="44">
        <v>0</v>
      </c>
      <c r="J71" s="32">
        <f t="shared" si="22"/>
        <v>429121.66000000003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270160.38</v>
      </c>
      <c r="H72" s="44">
        <v>0</v>
      </c>
      <c r="I72" s="44">
        <v>0</v>
      </c>
      <c r="J72" s="35">
        <f t="shared" si="22"/>
        <v>270160.38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104707.68</v>
      </c>
      <c r="J73" s="32">
        <f t="shared" si="22"/>
        <v>104707.68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133279.97</v>
      </c>
      <c r="J74" s="35">
        <f t="shared" si="22"/>
        <v>133279.97</v>
      </c>
    </row>
    <row r="75" spans="1:10" ht="17.25" customHeight="1">
      <c r="A75" s="41" t="s">
        <v>65</v>
      </c>
      <c r="B75" s="39">
        <v>182451.41</v>
      </c>
      <c r="C75" s="39">
        <v>109986.93</v>
      </c>
      <c r="D75" s="39">
        <v>369235.36</v>
      </c>
      <c r="E75" s="39">
        <v>588888.65</v>
      </c>
      <c r="F75" s="39">
        <v>177649.21</v>
      </c>
      <c r="G75" s="39">
        <v>465749.83</v>
      </c>
      <c r="H75" s="39">
        <v>300332.47</v>
      </c>
      <c r="I75" s="39">
        <v>163260.05</v>
      </c>
      <c r="J75" s="39">
        <f>SUM(B75:I75)</f>
        <v>2357553.91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1.5749812051104202</v>
      </c>
      <c r="C79" s="55">
        <v>1.5208907495844992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1.4612645064877359</v>
      </c>
      <c r="C80" s="55">
        <v>1.4070575466954154</v>
      </c>
      <c r="D80" s="55"/>
      <c r="E80" s="55">
        <v>1.498518955666259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1.3941692192154183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1.4673135531365167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1.7854457612186319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1.6602455636743216</v>
      </c>
      <c r="E84" s="55">
        <v>0</v>
      </c>
      <c r="F84" s="55">
        <v>1.4827227863473114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1.4451676421520647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1.4429438405126802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1.4301053183377812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1.4281907751091703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1.4587019469322184</v>
      </c>
      <c r="H89" s="55">
        <v>1.6372114864532628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1.5943250996902163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1.8328516237696721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1.898588260243128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2014-07-15T11:42:12Z</dcterms:modified>
  <cp:category/>
  <cp:version/>
  <cp:contentType/>
  <cp:contentStatus/>
</cp:coreProperties>
</file>