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<sst xmlns="http://schemas.openxmlformats.org/spreadsheetml/2006/main" count="98" uniqueCount="98">
  <si>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</si>
  <si>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</si>
  <si>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</si>
  <si>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</si>
  <si>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</si>
  <si>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</si>
  <si>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</si>
  <si>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</si>
  <si>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</si>
  <si>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</si>
  <si>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</si>
  <si>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</si>
  <si>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</si>
  <si>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</si>
  <si>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</si>
  <si>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</si>
  <si>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</si>
  <si>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</si>
  <si>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</si>
  <si>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</si>
  <si>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</si>
  <si>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</si>
  <si>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</si>
  <si>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</si>
  <si>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</si>
  <si>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</si>
  <si>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</si>
  <si>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</si>
  <si>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</si>
  <si>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</si>
  <si>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</si>
  <si>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</si>
  <si>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</si>
  <si>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</si>
  <si>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</si>
  <si>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</si>
  <si>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</si>
  <si>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</si>
  <si>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</si>
  <si>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</si>
  <si>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</si>
  <si>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</si>
  <si>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</si>
  <si>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</si>
  <si>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</si>
  <si>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</si>
  <si>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</si>
  <si>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</si>
  <si>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</si>
  <si>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</si>
  <si>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</si>
  <si>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</si>
  <si>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</si>
  <si>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</si>
  <si>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</si>
  <si>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</si>
  <si>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</si>
  <si>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</si>
  <si>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</si>
  <si>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</si>
  <si>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</si>
  <si>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</si>
  <si>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</si>
  <si>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</si>
  <si>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</si>
  <si>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</si>
  <si>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</si>
  <si>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</si>
  <si>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</si>
  <si>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</si>
  <si>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</si>
  <si>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</si>
  <si>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</si>
  <si>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</si>
  <si>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</si>
  <si>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</si>
  <si>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</si>
  <si>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</si>
  <si>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</si>
  <si>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</si>
  <si>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</si>
  <si>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</si>
  <si>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</si>
  <si>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</si>
  <si>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</si>
  <si>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</si>
  <si>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</si>
  <si>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</si>
  <si>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</si>
  <si>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</si>
  <si>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</si>
  <si>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</si>
  <si>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</si>
  <si>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</si>
  <si>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</si>
  <si>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</si>
  <si>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</si>
  <si>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06/07/14 - VENCIMENTO 14/07/14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</si>
</sst>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232327</v>
      </c>
      <c r="C7" s="10">
        <f aca="true" t="shared" si="0" ref="C7:I7">C8+C20+C24</f>
        <v>159167</v>
      </c>
      <c r="D7" s="10">
        <f t="shared" si="0"/>
        <v>257361</v>
      </c>
      <c r="E7" s="10">
        <f t="shared" si="0"/>
        <v>328578</v>
      </c>
      <c r="F7" s="10">
        <f t="shared" si="0"/>
        <v>182673</v>
      </c>
      <c r="G7" s="10">
        <f t="shared" si="0"/>
        <v>351002</v>
      </c>
      <c r="H7" s="10">
        <f t="shared" si="0"/>
        <v>213894</v>
      </c>
      <c r="I7" s="10">
        <f t="shared" si="0"/>
        <v>105274</v>
      </c>
      <c r="J7" s="10">
        <f>+J8+J20+J24</f>
        <v>1830276</v>
      </c>
      <c r="L7" s="42"/>
    </row>
    <row r="8" spans="1:10" ht="15.75">
      <c r="A8" s="11" t="s">
        <v>96</v>
      </c>
      <c r="B8" s="12">
        <f>+B9+B12+B16</f>
        <v>127985</v>
      </c>
      <c r="C8" s="12">
        <f aca="true" t="shared" si="1" ref="C8:I8">+C9+C12+C16</f>
        <v>92691</v>
      </c>
      <c r="D8" s="12">
        <f t="shared" si="1"/>
        <v>155724</v>
      </c>
      <c r="E8" s="12">
        <f t="shared" si="1"/>
        <v>184101</v>
      </c>
      <c r="F8" s="12">
        <f t="shared" si="1"/>
        <v>104952</v>
      </c>
      <c r="G8" s="12">
        <f t="shared" si="1"/>
        <v>197652</v>
      </c>
      <c r="H8" s="12">
        <f t="shared" si="1"/>
        <v>114956</v>
      </c>
      <c r="I8" s="12">
        <f t="shared" si="1"/>
        <v>62961</v>
      </c>
      <c r="J8" s="12">
        <f>SUM(B8:I8)</f>
        <v>1041022</v>
      </c>
    </row>
    <row r="9" spans="1:10" ht="15.75">
      <c r="A9" s="13" t="s">
        <v>22</v>
      </c>
      <c r="B9" s="14">
        <v>24523</v>
      </c>
      <c r="C9" s="14">
        <v>21561</v>
      </c>
      <c r="D9" s="14">
        <v>27678</v>
      </c>
      <c r="E9" s="14">
        <v>31233</v>
      </c>
      <c r="F9" s="14">
        <v>23496</v>
      </c>
      <c r="G9" s="14">
        <v>32686</v>
      </c>
      <c r="H9" s="14">
        <v>16885</v>
      </c>
      <c r="I9" s="14">
        <v>13095</v>
      </c>
      <c r="J9" s="12">
        <f aca="true" t="shared" si="2" ref="J9:J19">SUM(B9:I9)</f>
        <v>191157</v>
      </c>
    </row>
    <row r="10" spans="1:10" ht="15.75">
      <c r="A10" s="15" t="s">
        <v>23</v>
      </c>
      <c r="B10" s="14">
        <f>+B9-B11</f>
        <v>24523</v>
      </c>
      <c r="C10" s="14">
        <f aca="true" t="shared" si="3" ref="C10:I10">+C9-C11</f>
        <v>21561</v>
      </c>
      <c r="D10" s="14">
        <f t="shared" si="3"/>
        <v>27678</v>
      </c>
      <c r="E10" s="14">
        <f t="shared" si="3"/>
        <v>31233</v>
      </c>
      <c r="F10" s="14">
        <f t="shared" si="3"/>
        <v>23496</v>
      </c>
      <c r="G10" s="14">
        <f t="shared" si="3"/>
        <v>32686</v>
      </c>
      <c r="H10" s="14">
        <f t="shared" si="3"/>
        <v>16885</v>
      </c>
      <c r="I10" s="14">
        <f t="shared" si="3"/>
        <v>13095</v>
      </c>
      <c r="J10" s="12">
        <f t="shared" si="2"/>
        <v>191157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100608</v>
      </c>
      <c r="C12" s="14">
        <f aca="true" t="shared" si="4" ref="C12:I12">C13+C14+C15</f>
        <v>69224</v>
      </c>
      <c r="D12" s="14">
        <f t="shared" si="4"/>
        <v>125340</v>
      </c>
      <c r="E12" s="14">
        <f t="shared" si="4"/>
        <v>149117</v>
      </c>
      <c r="F12" s="14">
        <f t="shared" si="4"/>
        <v>79400</v>
      </c>
      <c r="G12" s="14">
        <f t="shared" si="4"/>
        <v>161306</v>
      </c>
      <c r="H12" s="14">
        <f t="shared" si="4"/>
        <v>95641</v>
      </c>
      <c r="I12" s="14">
        <f t="shared" si="4"/>
        <v>48950</v>
      </c>
      <c r="J12" s="12">
        <f t="shared" si="2"/>
        <v>829586</v>
      </c>
    </row>
    <row r="13" spans="1:10" ht="15.75">
      <c r="A13" s="15" t="s">
        <v>25</v>
      </c>
      <c r="B13" s="14">
        <v>43714</v>
      </c>
      <c r="C13" s="14">
        <v>32041</v>
      </c>
      <c r="D13" s="14">
        <v>56795</v>
      </c>
      <c r="E13" s="14">
        <v>67785</v>
      </c>
      <c r="F13" s="14">
        <v>36591</v>
      </c>
      <c r="G13" s="14">
        <v>73564</v>
      </c>
      <c r="H13" s="14">
        <v>41546</v>
      </c>
      <c r="I13" s="14">
        <v>20668</v>
      </c>
      <c r="J13" s="12">
        <f t="shared" si="2"/>
        <v>372704</v>
      </c>
    </row>
    <row r="14" spans="1:10" ht="15.75">
      <c r="A14" s="15" t="s">
        <v>26</v>
      </c>
      <c r="B14" s="14">
        <v>49083</v>
      </c>
      <c r="C14" s="14">
        <v>31468</v>
      </c>
      <c r="D14" s="14">
        <v>59503</v>
      </c>
      <c r="E14" s="14">
        <v>69538</v>
      </c>
      <c r="F14" s="14">
        <v>36787</v>
      </c>
      <c r="G14" s="14">
        <v>76418</v>
      </c>
      <c r="H14" s="14">
        <v>47907</v>
      </c>
      <c r="I14" s="14">
        <v>25290</v>
      </c>
      <c r="J14" s="12">
        <f t="shared" si="2"/>
        <v>395994</v>
      </c>
    </row>
    <row r="15" spans="1:10" ht="15.75">
      <c r="A15" s="15" t="s">
        <v>27</v>
      </c>
      <c r="B15" s="14">
        <v>7811</v>
      </c>
      <c r="C15" s="14">
        <v>5715</v>
      </c>
      <c r="D15" s="14">
        <v>9042</v>
      </c>
      <c r="E15" s="14">
        <v>11794</v>
      </c>
      <c r="F15" s="14">
        <v>6022</v>
      </c>
      <c r="G15" s="14">
        <v>11324</v>
      </c>
      <c r="H15" s="14">
        <v>6188</v>
      </c>
      <c r="I15" s="14">
        <v>2992</v>
      </c>
      <c r="J15" s="12">
        <f t="shared" si="2"/>
        <v>60888</v>
      </c>
    </row>
    <row r="16" spans="1:10" ht="15.75">
      <c r="A16" s="16" t="s">
        <v>95</v>
      </c>
      <c r="B16" s="14">
        <f>B17+B18+B19</f>
        <v>2854</v>
      </c>
      <c r="C16" s="14">
        <f aca="true" t="shared" si="5" ref="C16:I16">C17+C18+C19</f>
        <v>1906</v>
      </c>
      <c r="D16" s="14">
        <f t="shared" si="5"/>
        <v>2706</v>
      </c>
      <c r="E16" s="14">
        <f t="shared" si="5"/>
        <v>3751</v>
      </c>
      <c r="F16" s="14">
        <f t="shared" si="5"/>
        <v>2056</v>
      </c>
      <c r="G16" s="14">
        <f t="shared" si="5"/>
        <v>3660</v>
      </c>
      <c r="H16" s="14">
        <f t="shared" si="5"/>
        <v>2430</v>
      </c>
      <c r="I16" s="14">
        <f t="shared" si="5"/>
        <v>916</v>
      </c>
      <c r="J16" s="12">
        <f t="shared" si="2"/>
        <v>20279</v>
      </c>
    </row>
    <row r="17" spans="1:10" ht="15.75">
      <c r="A17" s="15" t="s">
        <v>92</v>
      </c>
      <c r="B17" s="14">
        <v>1589</v>
      </c>
      <c r="C17" s="14">
        <v>1060</v>
      </c>
      <c r="D17" s="14">
        <v>1486</v>
      </c>
      <c r="E17" s="14">
        <v>2117</v>
      </c>
      <c r="F17" s="14">
        <v>1194</v>
      </c>
      <c r="G17" s="14">
        <v>2135</v>
      </c>
      <c r="H17" s="14">
        <v>1457</v>
      </c>
      <c r="I17" s="14">
        <v>529</v>
      </c>
      <c r="J17" s="12">
        <f t="shared" si="2"/>
        <v>11567</v>
      </c>
    </row>
    <row r="18" spans="1:10" ht="15.75">
      <c r="A18" s="15" t="s">
        <v>93</v>
      </c>
      <c r="B18" s="14">
        <v>76</v>
      </c>
      <c r="C18" s="14">
        <v>60</v>
      </c>
      <c r="D18" s="14">
        <v>122</v>
      </c>
      <c r="E18" s="14">
        <v>167</v>
      </c>
      <c r="F18" s="14">
        <v>85</v>
      </c>
      <c r="G18" s="14">
        <v>136</v>
      </c>
      <c r="H18" s="14">
        <v>135</v>
      </c>
      <c r="I18" s="14">
        <v>57</v>
      </c>
      <c r="J18" s="12">
        <f t="shared" si="2"/>
        <v>838</v>
      </c>
    </row>
    <row r="19" spans="1:10" ht="15.75">
      <c r="A19" s="15" t="s">
        <v>94</v>
      </c>
      <c r="B19" s="14">
        <v>1189</v>
      </c>
      <c r="C19" s="14">
        <v>786</v>
      </c>
      <c r="D19" s="14">
        <v>1098</v>
      </c>
      <c r="E19" s="14">
        <v>1467</v>
      </c>
      <c r="F19" s="14">
        <v>777</v>
      </c>
      <c r="G19" s="14">
        <v>1389</v>
      </c>
      <c r="H19" s="14">
        <v>838</v>
      </c>
      <c r="I19" s="14">
        <v>330</v>
      </c>
      <c r="J19" s="12">
        <f t="shared" si="2"/>
        <v>7874</v>
      </c>
    </row>
    <row r="20" spans="1:10" ht="15.75">
      <c r="A20" s="17" t="s">
        <v>28</v>
      </c>
      <c r="B20" s="18">
        <f>B21+B22+B23</f>
        <v>73361</v>
      </c>
      <c r="C20" s="18">
        <f aca="true" t="shared" si="6" ref="C20:I20">C21+C22+C23</f>
        <v>43135</v>
      </c>
      <c r="D20" s="18">
        <f t="shared" si="6"/>
        <v>63332</v>
      </c>
      <c r="E20" s="18">
        <f t="shared" si="6"/>
        <v>91050</v>
      </c>
      <c r="F20" s="18">
        <f t="shared" si="6"/>
        <v>50162</v>
      </c>
      <c r="G20" s="18">
        <f t="shared" si="6"/>
        <v>109387</v>
      </c>
      <c r="H20" s="18">
        <f t="shared" si="6"/>
        <v>77929</v>
      </c>
      <c r="I20" s="18">
        <f t="shared" si="6"/>
        <v>33735</v>
      </c>
      <c r="J20" s="12">
        <f aca="true" t="shared" si="7" ref="J20:J26">SUM(B20:I20)</f>
        <v>542091</v>
      </c>
    </row>
    <row r="21" spans="1:10" ht="18.75" customHeight="1">
      <c r="A21" s="13" t="s">
        <v>29</v>
      </c>
      <c r="B21" s="14">
        <v>38117</v>
      </c>
      <c r="C21" s="14">
        <v>25183</v>
      </c>
      <c r="D21" s="14">
        <v>33633</v>
      </c>
      <c r="E21" s="14">
        <v>49706</v>
      </c>
      <c r="F21" s="14">
        <v>28834</v>
      </c>
      <c r="G21" s="14">
        <v>59254</v>
      </c>
      <c r="H21" s="14">
        <v>40081</v>
      </c>
      <c r="I21" s="14">
        <v>17984</v>
      </c>
      <c r="J21" s="12">
        <f t="shared" si="7"/>
        <v>292792</v>
      </c>
    </row>
    <row r="22" spans="1:10" ht="18.75" customHeight="1">
      <c r="A22" s="13" t="s">
        <v>30</v>
      </c>
      <c r="B22" s="14">
        <v>30691</v>
      </c>
      <c r="C22" s="14">
        <v>15125</v>
      </c>
      <c r="D22" s="14">
        <v>25866</v>
      </c>
      <c r="E22" s="14">
        <v>35366</v>
      </c>
      <c r="F22" s="14">
        <v>18406</v>
      </c>
      <c r="G22" s="14">
        <v>44033</v>
      </c>
      <c r="H22" s="14">
        <v>33780</v>
      </c>
      <c r="I22" s="14">
        <v>14100</v>
      </c>
      <c r="J22" s="12">
        <f t="shared" si="7"/>
        <v>217367</v>
      </c>
    </row>
    <row r="23" spans="1:10" ht="18.75" customHeight="1">
      <c r="A23" s="13" t="s">
        <v>31</v>
      </c>
      <c r="B23" s="14">
        <v>4553</v>
      </c>
      <c r="C23" s="14">
        <v>2827</v>
      </c>
      <c r="D23" s="14">
        <v>3833</v>
      </c>
      <c r="E23" s="14">
        <v>5978</v>
      </c>
      <c r="F23" s="14">
        <v>2922</v>
      </c>
      <c r="G23" s="14">
        <v>6100</v>
      </c>
      <c r="H23" s="14">
        <v>4068</v>
      </c>
      <c r="I23" s="14">
        <v>1651</v>
      </c>
      <c r="J23" s="12">
        <f t="shared" si="7"/>
        <v>31932</v>
      </c>
    </row>
    <row r="24" spans="1:10" ht="18.75" customHeight="1">
      <c r="A24" s="17" t="s">
        <v>32</v>
      </c>
      <c r="B24" s="14">
        <f>B25+B26</f>
        <v>30981</v>
      </c>
      <c r="C24" s="14">
        <f aca="true" t="shared" si="8" ref="C24:I24">C25+C26</f>
        <v>23341</v>
      </c>
      <c r="D24" s="14">
        <f t="shared" si="8"/>
        <v>38305</v>
      </c>
      <c r="E24" s="14">
        <f t="shared" si="8"/>
        <v>53427</v>
      </c>
      <c r="F24" s="14">
        <f t="shared" si="8"/>
        <v>27559</v>
      </c>
      <c r="G24" s="14">
        <f t="shared" si="8"/>
        <v>43963</v>
      </c>
      <c r="H24" s="14">
        <f t="shared" si="8"/>
        <v>21009</v>
      </c>
      <c r="I24" s="14">
        <f t="shared" si="8"/>
        <v>8578</v>
      </c>
      <c r="J24" s="12">
        <f t="shared" si="7"/>
        <v>247163</v>
      </c>
    </row>
    <row r="25" spans="1:10" ht="18.75" customHeight="1">
      <c r="A25" s="13" t="s">
        <v>33</v>
      </c>
      <c r="B25" s="14">
        <v>19828</v>
      </c>
      <c r="C25" s="14">
        <v>14938</v>
      </c>
      <c r="D25" s="14">
        <v>24515</v>
      </c>
      <c r="E25" s="14">
        <v>34193</v>
      </c>
      <c r="F25" s="14">
        <v>17638</v>
      </c>
      <c r="G25" s="14">
        <v>28136</v>
      </c>
      <c r="H25" s="14">
        <v>13446</v>
      </c>
      <c r="I25" s="14">
        <v>5490</v>
      </c>
      <c r="J25" s="12">
        <f t="shared" si="7"/>
        <v>158184</v>
      </c>
    </row>
    <row r="26" spans="1:10" ht="18.75" customHeight="1">
      <c r="A26" s="13" t="s">
        <v>34</v>
      </c>
      <c r="B26" s="14">
        <v>11153</v>
      </c>
      <c r="C26" s="14">
        <v>8403</v>
      </c>
      <c r="D26" s="14">
        <v>13790</v>
      </c>
      <c r="E26" s="14">
        <v>19234</v>
      </c>
      <c r="F26" s="14">
        <v>9921</v>
      </c>
      <c r="G26" s="14">
        <v>15827</v>
      </c>
      <c r="H26" s="14">
        <v>7563</v>
      </c>
      <c r="I26" s="14">
        <v>3088</v>
      </c>
      <c r="J26" s="12">
        <f t="shared" si="7"/>
        <v>88979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0.9456426949945551</v>
      </c>
      <c r="C32" s="23">
        <f aca="true" t="shared" si="9" ref="C32:I32">(((+C$8+C$20)*C$29)+(C$24*C$30))/C$7</f>
        <v>0.9316159461446154</v>
      </c>
      <c r="D32" s="23">
        <f t="shared" si="9"/>
        <v>0.9566733673711246</v>
      </c>
      <c r="E32" s="23">
        <f t="shared" si="9"/>
        <v>0.9423645079707104</v>
      </c>
      <c r="F32" s="23">
        <f t="shared" si="9"/>
        <v>0.9494299825371019</v>
      </c>
      <c r="G32" s="23">
        <f t="shared" si="9"/>
        <v>0.9553609005076894</v>
      </c>
      <c r="H32" s="23">
        <f t="shared" si="9"/>
        <v>0.9035321173104436</v>
      </c>
      <c r="I32" s="23">
        <f t="shared" si="9"/>
        <v>0.9748916389611869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1.479363432049482</v>
      </c>
      <c r="C35" s="26">
        <f aca="true" t="shared" si="10" ref="C35:I35">C32*C34</f>
        <v>1.4330116483596473</v>
      </c>
      <c r="D35" s="26">
        <f t="shared" si="10"/>
        <v>1.4866704128947277</v>
      </c>
      <c r="E35" s="26">
        <f t="shared" si="10"/>
        <v>1.4636805537801072</v>
      </c>
      <c r="F35" s="26">
        <f t="shared" si="10"/>
        <v>1.4351583616030832</v>
      </c>
      <c r="G35" s="26">
        <f t="shared" si="10"/>
        <v>1.513673810764383</v>
      </c>
      <c r="H35" s="26">
        <f t="shared" si="10"/>
        <v>1.6404529121888414</v>
      </c>
      <c r="I35" s="26">
        <f t="shared" si="10"/>
        <v>1.8722793926249595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343696.07</v>
      </c>
      <c r="C41" s="29">
        <f aca="true" t="shared" si="13" ref="C41:I41">+C42+C43</f>
        <v>228088.17</v>
      </c>
      <c r="D41" s="29">
        <f t="shared" si="13"/>
        <v>382610.98</v>
      </c>
      <c r="E41" s="29">
        <f t="shared" si="13"/>
        <v>480933.23</v>
      </c>
      <c r="F41" s="29">
        <f t="shared" si="13"/>
        <v>262164.68</v>
      </c>
      <c r="G41" s="29">
        <f t="shared" si="13"/>
        <v>531302.53</v>
      </c>
      <c r="H41" s="29">
        <f t="shared" si="13"/>
        <v>350883.04</v>
      </c>
      <c r="I41" s="29">
        <f t="shared" si="13"/>
        <v>197102.34</v>
      </c>
      <c r="J41" s="29">
        <f t="shared" si="12"/>
        <v>2776781.04</v>
      </c>
      <c r="L41" s="43"/>
      <c r="M41" s="43"/>
    </row>
    <row r="42" spans="1:10" ht="15.75">
      <c r="A42" s="17" t="s">
        <v>72</v>
      </c>
      <c r="B42" s="30">
        <f>ROUND(+B7*B35,2)</f>
        <v>343696.07</v>
      </c>
      <c r="C42" s="30">
        <f aca="true" t="shared" si="14" ref="C42:I42">ROUND(+C7*C35,2)</f>
        <v>228088.17</v>
      </c>
      <c r="D42" s="30">
        <f t="shared" si="14"/>
        <v>382610.98</v>
      </c>
      <c r="E42" s="30">
        <f t="shared" si="14"/>
        <v>480933.23</v>
      </c>
      <c r="F42" s="30">
        <f t="shared" si="14"/>
        <v>262164.68</v>
      </c>
      <c r="G42" s="30">
        <f t="shared" si="14"/>
        <v>531302.53</v>
      </c>
      <c r="H42" s="30">
        <f t="shared" si="14"/>
        <v>350883.04</v>
      </c>
      <c r="I42" s="30">
        <f t="shared" si="14"/>
        <v>197102.34</v>
      </c>
      <c r="J42" s="30">
        <f>SUM(B42:I42)</f>
        <v>2776781.04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-73569</v>
      </c>
      <c r="C45" s="31">
        <f t="shared" si="16"/>
        <v>-64683</v>
      </c>
      <c r="D45" s="31">
        <f t="shared" si="16"/>
        <v>-83034</v>
      </c>
      <c r="E45" s="31">
        <f t="shared" si="16"/>
        <v>-93699</v>
      </c>
      <c r="F45" s="31">
        <f t="shared" si="16"/>
        <v>-70488</v>
      </c>
      <c r="G45" s="31">
        <f t="shared" si="16"/>
        <v>-98058</v>
      </c>
      <c r="H45" s="31">
        <f t="shared" si="16"/>
        <v>-50655</v>
      </c>
      <c r="I45" s="31">
        <f t="shared" si="16"/>
        <v>-39285</v>
      </c>
      <c r="J45" s="31">
        <f t="shared" si="16"/>
        <v>-573471</v>
      </c>
      <c r="L45" s="43"/>
    </row>
    <row r="46" spans="1:12" ht="15.75">
      <c r="A46" s="17" t="s">
        <v>42</v>
      </c>
      <c r="B46" s="32">
        <f>B47+B48</f>
        <v>-73569</v>
      </c>
      <c r="C46" s="32">
        <f aca="true" t="shared" si="17" ref="C46:I46">C47+C48</f>
        <v>-64683</v>
      </c>
      <c r="D46" s="32">
        <f t="shared" si="17"/>
        <v>-83034</v>
      </c>
      <c r="E46" s="32">
        <f t="shared" si="17"/>
        <v>-93699</v>
      </c>
      <c r="F46" s="32">
        <f t="shared" si="17"/>
        <v>-70488</v>
      </c>
      <c r="G46" s="32">
        <f t="shared" si="17"/>
        <v>-98058</v>
      </c>
      <c r="H46" s="32">
        <f t="shared" si="17"/>
        <v>-50655</v>
      </c>
      <c r="I46" s="32">
        <f t="shared" si="17"/>
        <v>-39285</v>
      </c>
      <c r="J46" s="31">
        <f t="shared" si="12"/>
        <v>-573471</v>
      </c>
      <c r="L46" s="43"/>
    </row>
    <row r="47" spans="1:12" ht="15.75">
      <c r="A47" s="13" t="s">
        <v>67</v>
      </c>
      <c r="B47" s="20">
        <f aca="true" t="shared" si="18" ref="B47:I47">ROUND(-B9*$D$3,2)</f>
        <v>-73569</v>
      </c>
      <c r="C47" s="20">
        <f t="shared" si="18"/>
        <v>-64683</v>
      </c>
      <c r="D47" s="20">
        <f t="shared" si="18"/>
        <v>-83034</v>
      </c>
      <c r="E47" s="20">
        <f t="shared" si="18"/>
        <v>-93699</v>
      </c>
      <c r="F47" s="20">
        <f t="shared" si="18"/>
        <v>-70488</v>
      </c>
      <c r="G47" s="20">
        <f t="shared" si="18"/>
        <v>-98058</v>
      </c>
      <c r="H47" s="20">
        <f t="shared" si="18"/>
        <v>-50655</v>
      </c>
      <c r="I47" s="20">
        <f t="shared" si="18"/>
        <v>-39285</v>
      </c>
      <c r="J47" s="57">
        <f t="shared" si="12"/>
        <v>-573471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270127.07</v>
      </c>
      <c r="C57" s="35">
        <f t="shared" si="21"/>
        <v>163405.17</v>
      </c>
      <c r="D57" s="35">
        <f t="shared" si="21"/>
        <v>299576.98</v>
      </c>
      <c r="E57" s="35">
        <f t="shared" si="21"/>
        <v>387234.23</v>
      </c>
      <c r="F57" s="35">
        <f t="shared" si="21"/>
        <v>191676.68</v>
      </c>
      <c r="G57" s="35">
        <f t="shared" si="21"/>
        <v>433244.53</v>
      </c>
      <c r="H57" s="35">
        <f t="shared" si="21"/>
        <v>300228.04</v>
      </c>
      <c r="I57" s="35">
        <f t="shared" si="21"/>
        <v>157817.34</v>
      </c>
      <c r="J57" s="35">
        <f>SUM(B57:I57)</f>
        <v>2203310.04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2203310.0199999996</v>
      </c>
      <c r="L60" s="43"/>
    </row>
    <row r="61" spans="1:10" ht="17.25" customHeight="1">
      <c r="A61" s="17" t="s">
        <v>46</v>
      </c>
      <c r="B61" s="45">
        <v>51136.98</v>
      </c>
      <c r="C61" s="45">
        <v>40642.58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91779.56</v>
      </c>
    </row>
    <row r="62" spans="1:10" ht="17.25" customHeight="1">
      <c r="A62" s="17" t="s">
        <v>52</v>
      </c>
      <c r="B62" s="45">
        <v>218990.08</v>
      </c>
      <c r="C62" s="45">
        <v>122762.58</v>
      </c>
      <c r="D62" s="44">
        <v>0</v>
      </c>
      <c r="E62" s="45">
        <v>178180.68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519933.33999999997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112919.13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112919.13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121301.9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121301.9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42550.6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42550.6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22805.36</v>
      </c>
      <c r="E66" s="44">
        <v>0</v>
      </c>
      <c r="F66" s="45">
        <v>27423.27</v>
      </c>
      <c r="G66" s="44">
        <v>0</v>
      </c>
      <c r="H66" s="44">
        <v>0</v>
      </c>
      <c r="I66" s="44">
        <v>0</v>
      </c>
      <c r="J66" s="35">
        <f t="shared" si="22"/>
        <v>50228.630000000005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116648.49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116648.49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77969.88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77969.88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14435.18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14435.18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164253.41</v>
      </c>
      <c r="G70" s="44">
        <v>0</v>
      </c>
      <c r="H70" s="44">
        <v>0</v>
      </c>
      <c r="I70" s="44">
        <v>0</v>
      </c>
      <c r="J70" s="35">
        <f t="shared" si="22"/>
        <v>164253.41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247976.86</v>
      </c>
      <c r="H71" s="45">
        <v>300228.04</v>
      </c>
      <c r="I71" s="44">
        <v>0</v>
      </c>
      <c r="J71" s="32">
        <f t="shared" si="22"/>
        <v>548204.8999999999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185267.67</v>
      </c>
      <c r="H72" s="44">
        <v>0</v>
      </c>
      <c r="I72" s="44">
        <v>0</v>
      </c>
      <c r="J72" s="35">
        <f t="shared" si="22"/>
        <v>185267.67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49674.7</v>
      </c>
      <c r="J73" s="32">
        <f t="shared" si="22"/>
        <v>49674.7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108142.63</v>
      </c>
      <c r="J74" s="35">
        <f t="shared" si="22"/>
        <v>108142.63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1.572527676153371</v>
      </c>
      <c r="C79" s="55">
        <v>1.5237320698047745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1.4587483769903222</v>
      </c>
      <c r="C80" s="55">
        <v>1.4039452486623254</v>
      </c>
      <c r="D80" s="55"/>
      <c r="E80" s="55">
        <v>1.4918482741731407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1.3924849703254105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1.46116127927225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1.8419300327185129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1.6131128024980483</v>
      </c>
      <c r="E84" s="55">
        <v>0</v>
      </c>
      <c r="F84" s="55">
        <v>1.4933381457780552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1.4438092329173577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1.438901759420071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1.4268340147179068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1.4256640453373237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1.4555939370121826</v>
      </c>
      <c r="H89" s="55">
        <v>1.6404529346311725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1.591520612885804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1.8310413904846075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1.8919041343633025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2014-07-11T20:18:35Z</dcterms:modified>
  <cp:category/>
  <cp:version/>
  <cp:contentType/>
  <cp:contentStatus/>
</cp:coreProperties>
</file>