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<sst xmlns="http://schemas.openxmlformats.org/spreadsheetml/2006/main" count="98" uniqueCount="98">
  <si>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</si>
  <si>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</si>
  <si>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</si>
  <si>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</si>
  <si>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</si>
  <si>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</si>
  <si>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</si>
  <si>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</si>
  <si>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</si>
  <si>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</si>
  <si>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</si>
  <si>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</si>
  <si>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</si>
  <si>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</si>
  <si>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</si>
  <si>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</si>
  <si>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</si>
  <si>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</si>
  <si>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</si>
  <si>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</si>
  <si>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</si>
  <si>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</si>
  <si>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</si>
  <si>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</si>
  <si>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</si>
  <si>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</si>
  <si>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</si>
  <si>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</si>
  <si>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</si>
  <si>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</si>
  <si>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</si>
  <si>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</si>
  <si>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</si>
  <si>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</si>
  <si>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</si>
  <si>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</si>
  <si>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</si>
  <si>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</si>
  <si>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</si>
  <si>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</si>
  <si>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</si>
  <si>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</si>
  <si>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</si>
  <si>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</si>
  <si>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</si>
  <si>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</si>
  <si>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</si>
  <si>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</si>
  <si>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</si>
  <si>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</si>
  <si>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</si>
  <si>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</si>
  <si>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</si>
  <si>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</si>
  <si>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</si>
  <si>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</si>
  <si>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</si>
  <si>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</si>
  <si>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</si>
  <si>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</si>
  <si>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</si>
  <si>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</si>
  <si>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</si>
  <si>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</si>
  <si>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</si>
  <si>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</si>
  <si>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</si>
  <si>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</si>
  <si>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</si>
  <si>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</si>
  <si>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</si>
  <si>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</si>
  <si>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</si>
  <si>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</si>
  <si>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</si>
  <si>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</si>
  <si>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</si>
  <si>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</si>
  <si>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</si>
  <si>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</si>
  <si>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</si>
  <si>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</si>
  <si>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</si>
  <si>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</si>
  <si>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</si>
  <si>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</si>
  <si>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</si>
  <si>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</si>
  <si>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</si>
  <si>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</si>
  <si>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</si>
  <si>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</si>
  <si>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</si>
  <si>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</si>
  <si>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</si>
  <si>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</si>
  <si>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</si>
  <si>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03/07/14 - VENCIMENTO 11/07/14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</si>
</sst>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914400</xdr:colOff>
      <xdr:row>97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914400</xdr:colOff>
      <xdr:row>97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914400</xdr:colOff>
      <xdr:row>97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" sqref="A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486256</v>
      </c>
      <c r="C7" s="10">
        <f aca="true" t="shared" si="0" ref="C7:I7">C8+C20+C24</f>
        <v>371893</v>
      </c>
      <c r="D7" s="10">
        <f t="shared" si="0"/>
        <v>558974</v>
      </c>
      <c r="E7" s="10">
        <f t="shared" si="0"/>
        <v>701886</v>
      </c>
      <c r="F7" s="10">
        <f t="shared" si="0"/>
        <v>439885</v>
      </c>
      <c r="G7" s="10">
        <f t="shared" si="0"/>
        <v>707335</v>
      </c>
      <c r="H7" s="10">
        <f t="shared" si="0"/>
        <v>355850</v>
      </c>
      <c r="I7" s="10">
        <f t="shared" si="0"/>
        <v>255738</v>
      </c>
      <c r="J7" s="10">
        <f>+J8+J20+J24</f>
        <v>3877817</v>
      </c>
      <c r="L7" s="42"/>
    </row>
    <row r="8" spans="1:10" ht="15.75">
      <c r="A8" s="11" t="s">
        <v>96</v>
      </c>
      <c r="B8" s="12">
        <f>+B9+B12+B16</f>
        <v>268497</v>
      </c>
      <c r="C8" s="12">
        <f aca="true" t="shared" si="1" ref="C8:I8">+C9+C12+C16</f>
        <v>216647</v>
      </c>
      <c r="D8" s="12">
        <f t="shared" si="1"/>
        <v>349983</v>
      </c>
      <c r="E8" s="12">
        <f t="shared" si="1"/>
        <v>405414</v>
      </c>
      <c r="F8" s="12">
        <f t="shared" si="1"/>
        <v>246844</v>
      </c>
      <c r="G8" s="12">
        <f t="shared" si="1"/>
        <v>406659</v>
      </c>
      <c r="H8" s="12">
        <f t="shared" si="1"/>
        <v>187714</v>
      </c>
      <c r="I8" s="12">
        <f t="shared" si="1"/>
        <v>154235</v>
      </c>
      <c r="J8" s="12">
        <f>SUM(B8:I8)</f>
        <v>2235993</v>
      </c>
    </row>
    <row r="9" spans="1:10" ht="15.75">
      <c r="A9" s="13" t="s">
        <v>22</v>
      </c>
      <c r="B9" s="14">
        <v>30023</v>
      </c>
      <c r="C9" s="14">
        <v>29932</v>
      </c>
      <c r="D9" s="14">
        <v>33163</v>
      </c>
      <c r="E9" s="14">
        <v>38026</v>
      </c>
      <c r="F9" s="14">
        <v>32667</v>
      </c>
      <c r="G9" s="14">
        <v>39637</v>
      </c>
      <c r="H9" s="14">
        <v>17021</v>
      </c>
      <c r="I9" s="14">
        <v>21479</v>
      </c>
      <c r="J9" s="12">
        <f aca="true" t="shared" si="2" ref="J9:J19">SUM(B9:I9)</f>
        <v>241948</v>
      </c>
    </row>
    <row r="10" spans="1:10" ht="15.75">
      <c r="A10" s="15" t="s">
        <v>23</v>
      </c>
      <c r="B10" s="14">
        <f>+B9-B11</f>
        <v>30023</v>
      </c>
      <c r="C10" s="14">
        <f aca="true" t="shared" si="3" ref="C10:I10">+C9-C11</f>
        <v>29932</v>
      </c>
      <c r="D10" s="14">
        <f t="shared" si="3"/>
        <v>33163</v>
      </c>
      <c r="E10" s="14">
        <f t="shared" si="3"/>
        <v>38026</v>
      </c>
      <c r="F10" s="14">
        <f t="shared" si="3"/>
        <v>32667</v>
      </c>
      <c r="G10" s="14">
        <f t="shared" si="3"/>
        <v>39637</v>
      </c>
      <c r="H10" s="14">
        <f t="shared" si="3"/>
        <v>17021</v>
      </c>
      <c r="I10" s="14">
        <f t="shared" si="3"/>
        <v>21479</v>
      </c>
      <c r="J10" s="12">
        <f t="shared" si="2"/>
        <v>241948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232981</v>
      </c>
      <c r="C12" s="14">
        <f aca="true" t="shared" si="4" ref="C12:I12">C13+C14+C15</f>
        <v>182298</v>
      </c>
      <c r="D12" s="14">
        <f t="shared" si="4"/>
        <v>311071</v>
      </c>
      <c r="E12" s="14">
        <f t="shared" si="4"/>
        <v>359610</v>
      </c>
      <c r="F12" s="14">
        <f t="shared" si="4"/>
        <v>209174</v>
      </c>
      <c r="G12" s="14">
        <f t="shared" si="4"/>
        <v>359750</v>
      </c>
      <c r="H12" s="14">
        <f t="shared" si="4"/>
        <v>167074</v>
      </c>
      <c r="I12" s="14">
        <f t="shared" si="4"/>
        <v>130530</v>
      </c>
      <c r="J12" s="12">
        <f t="shared" si="2"/>
        <v>1952488</v>
      </c>
    </row>
    <row r="13" spans="1:10" ht="15.75">
      <c r="A13" s="15" t="s">
        <v>25</v>
      </c>
      <c r="B13" s="14">
        <v>104299</v>
      </c>
      <c r="C13" s="14">
        <v>84897</v>
      </c>
      <c r="D13" s="14">
        <v>141408</v>
      </c>
      <c r="E13" s="14">
        <v>166758</v>
      </c>
      <c r="F13" s="14">
        <v>101258</v>
      </c>
      <c r="G13" s="14">
        <v>168795</v>
      </c>
      <c r="H13" s="14">
        <v>78274</v>
      </c>
      <c r="I13" s="14">
        <v>60804</v>
      </c>
      <c r="J13" s="12">
        <f t="shared" si="2"/>
        <v>906493</v>
      </c>
    </row>
    <row r="14" spans="1:10" ht="15.75">
      <c r="A14" s="15" t="s">
        <v>26</v>
      </c>
      <c r="B14" s="14">
        <v>110468</v>
      </c>
      <c r="C14" s="14">
        <v>82309</v>
      </c>
      <c r="D14" s="14">
        <v>147054</v>
      </c>
      <c r="E14" s="14">
        <v>164687</v>
      </c>
      <c r="F14" s="14">
        <v>92443</v>
      </c>
      <c r="G14" s="14">
        <v>165336</v>
      </c>
      <c r="H14" s="14">
        <v>77139</v>
      </c>
      <c r="I14" s="14">
        <v>61682</v>
      </c>
      <c r="J14" s="12">
        <f t="shared" si="2"/>
        <v>901118</v>
      </c>
    </row>
    <row r="15" spans="1:10" ht="15.75">
      <c r="A15" s="15" t="s">
        <v>27</v>
      </c>
      <c r="B15" s="14">
        <v>18214</v>
      </c>
      <c r="C15" s="14">
        <v>15092</v>
      </c>
      <c r="D15" s="14">
        <v>22609</v>
      </c>
      <c r="E15" s="14">
        <v>28165</v>
      </c>
      <c r="F15" s="14">
        <v>15473</v>
      </c>
      <c r="G15" s="14">
        <v>25619</v>
      </c>
      <c r="H15" s="14">
        <v>11661</v>
      </c>
      <c r="I15" s="14">
        <v>8044</v>
      </c>
      <c r="J15" s="12">
        <f t="shared" si="2"/>
        <v>144877</v>
      </c>
    </row>
    <row r="16" spans="1:10" ht="15.75">
      <c r="A16" s="16" t="s">
        <v>95</v>
      </c>
      <c r="B16" s="14">
        <f>B17+B18+B19</f>
        <v>5493</v>
      </c>
      <c r="C16" s="14">
        <f aca="true" t="shared" si="5" ref="C16:I16">C17+C18+C19</f>
        <v>4417</v>
      </c>
      <c r="D16" s="14">
        <f t="shared" si="5"/>
        <v>5749</v>
      </c>
      <c r="E16" s="14">
        <f t="shared" si="5"/>
        <v>7778</v>
      </c>
      <c r="F16" s="14">
        <f t="shared" si="5"/>
        <v>5003</v>
      </c>
      <c r="G16" s="14">
        <f t="shared" si="5"/>
        <v>7272</v>
      </c>
      <c r="H16" s="14">
        <f t="shared" si="5"/>
        <v>3619</v>
      </c>
      <c r="I16" s="14">
        <f t="shared" si="5"/>
        <v>2226</v>
      </c>
      <c r="J16" s="12">
        <f t="shared" si="2"/>
        <v>41557</v>
      </c>
    </row>
    <row r="17" spans="1:10" ht="15.75">
      <c r="A17" s="15" t="s">
        <v>92</v>
      </c>
      <c r="B17" s="14">
        <v>2535</v>
      </c>
      <c r="C17" s="14">
        <v>2099</v>
      </c>
      <c r="D17" s="14">
        <v>2595</v>
      </c>
      <c r="E17" s="14">
        <v>3687</v>
      </c>
      <c r="F17" s="14">
        <v>2600</v>
      </c>
      <c r="G17" s="14">
        <v>3610</v>
      </c>
      <c r="H17" s="14">
        <v>1920</v>
      </c>
      <c r="I17" s="14">
        <v>1182</v>
      </c>
      <c r="J17" s="12">
        <f t="shared" si="2"/>
        <v>20228</v>
      </c>
    </row>
    <row r="18" spans="1:10" ht="15.75">
      <c r="A18" s="15" t="s">
        <v>93</v>
      </c>
      <c r="B18" s="14">
        <v>163</v>
      </c>
      <c r="C18" s="14">
        <v>151</v>
      </c>
      <c r="D18" s="14">
        <v>261</v>
      </c>
      <c r="E18" s="14">
        <v>300</v>
      </c>
      <c r="F18" s="14">
        <v>179</v>
      </c>
      <c r="G18" s="14">
        <v>297</v>
      </c>
      <c r="H18" s="14">
        <v>159</v>
      </c>
      <c r="I18" s="14">
        <v>111</v>
      </c>
      <c r="J18" s="12">
        <f t="shared" si="2"/>
        <v>1621</v>
      </c>
    </row>
    <row r="19" spans="1:10" ht="15.75">
      <c r="A19" s="15" t="s">
        <v>94</v>
      </c>
      <c r="B19" s="14">
        <v>2795</v>
      </c>
      <c r="C19" s="14">
        <v>2167</v>
      </c>
      <c r="D19" s="14">
        <v>2893</v>
      </c>
      <c r="E19" s="14">
        <v>3791</v>
      </c>
      <c r="F19" s="14">
        <v>2224</v>
      </c>
      <c r="G19" s="14">
        <v>3365</v>
      </c>
      <c r="H19" s="14">
        <v>1540</v>
      </c>
      <c r="I19" s="14">
        <v>933</v>
      </c>
      <c r="J19" s="12">
        <f t="shared" si="2"/>
        <v>19708</v>
      </c>
    </row>
    <row r="20" spans="1:10" ht="15.75">
      <c r="A20" s="17" t="s">
        <v>28</v>
      </c>
      <c r="B20" s="18">
        <f>B21+B22+B23</f>
        <v>158444</v>
      </c>
      <c r="C20" s="18">
        <f aca="true" t="shared" si="6" ref="C20:I20">C21+C22+C23</f>
        <v>105101</v>
      </c>
      <c r="D20" s="18">
        <f t="shared" si="6"/>
        <v>131842</v>
      </c>
      <c r="E20" s="18">
        <f t="shared" si="6"/>
        <v>191322</v>
      </c>
      <c r="F20" s="18">
        <f t="shared" si="6"/>
        <v>131656</v>
      </c>
      <c r="G20" s="18">
        <f t="shared" si="6"/>
        <v>219548</v>
      </c>
      <c r="H20" s="18">
        <f t="shared" si="6"/>
        <v>133936</v>
      </c>
      <c r="I20" s="18">
        <f t="shared" si="6"/>
        <v>82861</v>
      </c>
      <c r="J20" s="12">
        <f aca="true" t="shared" si="7" ref="J20:J26">SUM(B20:I20)</f>
        <v>1154710</v>
      </c>
    </row>
    <row r="21" spans="1:10" ht="18.75" customHeight="1">
      <c r="A21" s="13" t="s">
        <v>29</v>
      </c>
      <c r="B21" s="14">
        <v>78170</v>
      </c>
      <c r="C21" s="14">
        <v>56282</v>
      </c>
      <c r="D21" s="14">
        <v>69713</v>
      </c>
      <c r="E21" s="14">
        <v>101469</v>
      </c>
      <c r="F21" s="14">
        <v>72572</v>
      </c>
      <c r="G21" s="14">
        <v>116407</v>
      </c>
      <c r="H21" s="14">
        <v>69026</v>
      </c>
      <c r="I21" s="14">
        <v>43090</v>
      </c>
      <c r="J21" s="12">
        <f t="shared" si="7"/>
        <v>606729</v>
      </c>
    </row>
    <row r="22" spans="1:10" ht="18.75" customHeight="1">
      <c r="A22" s="13" t="s">
        <v>30</v>
      </c>
      <c r="B22" s="14">
        <v>68519</v>
      </c>
      <c r="C22" s="14">
        <v>40821</v>
      </c>
      <c r="D22" s="14">
        <v>52829</v>
      </c>
      <c r="E22" s="14">
        <v>75617</v>
      </c>
      <c r="F22" s="14">
        <v>50296</v>
      </c>
      <c r="G22" s="14">
        <v>88620</v>
      </c>
      <c r="H22" s="14">
        <v>56535</v>
      </c>
      <c r="I22" s="14">
        <v>34909</v>
      </c>
      <c r="J22" s="12">
        <f t="shared" si="7"/>
        <v>468146</v>
      </c>
    </row>
    <row r="23" spans="1:10" ht="18.75" customHeight="1">
      <c r="A23" s="13" t="s">
        <v>31</v>
      </c>
      <c r="B23" s="14">
        <v>11755</v>
      </c>
      <c r="C23" s="14">
        <v>7998</v>
      </c>
      <c r="D23" s="14">
        <v>9300</v>
      </c>
      <c r="E23" s="14">
        <v>14236</v>
      </c>
      <c r="F23" s="14">
        <v>8788</v>
      </c>
      <c r="G23" s="14">
        <v>14521</v>
      </c>
      <c r="H23" s="14">
        <v>8375</v>
      </c>
      <c r="I23" s="14">
        <v>4862</v>
      </c>
      <c r="J23" s="12">
        <f t="shared" si="7"/>
        <v>79835</v>
      </c>
    </row>
    <row r="24" spans="1:10" ht="18.75" customHeight="1">
      <c r="A24" s="17" t="s">
        <v>32</v>
      </c>
      <c r="B24" s="14">
        <f>B25+B26</f>
        <v>59315</v>
      </c>
      <c r="C24" s="14">
        <f aca="true" t="shared" si="8" ref="C24:I24">C25+C26</f>
        <v>50145</v>
      </c>
      <c r="D24" s="14">
        <f t="shared" si="8"/>
        <v>77149</v>
      </c>
      <c r="E24" s="14">
        <f t="shared" si="8"/>
        <v>105150</v>
      </c>
      <c r="F24" s="14">
        <f t="shared" si="8"/>
        <v>61385</v>
      </c>
      <c r="G24" s="14">
        <f t="shared" si="8"/>
        <v>81128</v>
      </c>
      <c r="H24" s="14">
        <f t="shared" si="8"/>
        <v>34200</v>
      </c>
      <c r="I24" s="14">
        <f t="shared" si="8"/>
        <v>18642</v>
      </c>
      <c r="J24" s="12">
        <f t="shared" si="7"/>
        <v>487114</v>
      </c>
    </row>
    <row r="25" spans="1:10" ht="18.75" customHeight="1">
      <c r="A25" s="13" t="s">
        <v>33</v>
      </c>
      <c r="B25" s="14">
        <v>37962</v>
      </c>
      <c r="C25" s="14">
        <v>32093</v>
      </c>
      <c r="D25" s="14">
        <v>49375</v>
      </c>
      <c r="E25" s="14">
        <v>67296</v>
      </c>
      <c r="F25" s="14">
        <v>39286</v>
      </c>
      <c r="G25" s="14">
        <v>51922</v>
      </c>
      <c r="H25" s="14">
        <v>21888</v>
      </c>
      <c r="I25" s="14">
        <v>11931</v>
      </c>
      <c r="J25" s="12">
        <f t="shared" si="7"/>
        <v>311753</v>
      </c>
    </row>
    <row r="26" spans="1:10" ht="18.75" customHeight="1">
      <c r="A26" s="13" t="s">
        <v>34</v>
      </c>
      <c r="B26" s="14">
        <v>21353</v>
      </c>
      <c r="C26" s="14">
        <v>18052</v>
      </c>
      <c r="D26" s="14">
        <v>27774</v>
      </c>
      <c r="E26" s="14">
        <v>37854</v>
      </c>
      <c r="F26" s="14">
        <v>22099</v>
      </c>
      <c r="G26" s="14">
        <v>29206</v>
      </c>
      <c r="H26" s="14">
        <v>12312</v>
      </c>
      <c r="I26" s="14">
        <v>6711</v>
      </c>
      <c r="J26" s="12">
        <f t="shared" si="7"/>
        <v>175361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0.9759</v>
      </c>
      <c r="C29" s="22">
        <v>0.9758</v>
      </c>
      <c r="D29" s="22">
        <v>1</v>
      </c>
      <c r="E29" s="22">
        <v>0.9896</v>
      </c>
      <c r="F29" s="22">
        <v>1</v>
      </c>
      <c r="G29" s="22">
        <v>1</v>
      </c>
      <c r="H29" s="22">
        <v>0.9401</v>
      </c>
      <c r="I29" s="22">
        <v>0.9903</v>
      </c>
      <c r="J29" s="21"/>
    </row>
    <row r="30" spans="1:10" ht="18.75" customHeight="1">
      <c r="A30" s="17" t="s">
        <v>36</v>
      </c>
      <c r="B30" s="23">
        <v>0.749</v>
      </c>
      <c r="C30" s="23">
        <v>0.6745</v>
      </c>
      <c r="D30" s="23">
        <v>0.7089</v>
      </c>
      <c r="E30" s="23">
        <v>0.6991</v>
      </c>
      <c r="F30" s="23">
        <v>0.6648</v>
      </c>
      <c r="G30" s="23">
        <v>0.6436</v>
      </c>
      <c r="H30" s="23">
        <v>0.5678</v>
      </c>
      <c r="I30" s="24">
        <v>0.8012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0.948222041270442</v>
      </c>
      <c r="C32" s="23">
        <f aca="true" t="shared" si="9" ref="C32:I32">(((+C$8+C$20)*C$29)+(C$24*C$30))/C$7</f>
        <v>0.9351735604058156</v>
      </c>
      <c r="D32" s="23">
        <f t="shared" si="9"/>
        <v>0.9598226860283305</v>
      </c>
      <c r="E32" s="23">
        <f t="shared" si="9"/>
        <v>0.9460800053000059</v>
      </c>
      <c r="F32" s="23">
        <f t="shared" si="9"/>
        <v>0.9532235652500086</v>
      </c>
      <c r="G32" s="23">
        <f t="shared" si="9"/>
        <v>0.9591225950928486</v>
      </c>
      <c r="H32" s="23">
        <f t="shared" si="9"/>
        <v>0.9043190248700297</v>
      </c>
      <c r="I32" s="23">
        <f t="shared" si="9"/>
        <v>0.9765155714051098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1.4833985613634795</v>
      </c>
      <c r="C35" s="26">
        <f aca="true" t="shared" si="10" ref="C35:I35">C32*C34</f>
        <v>1.4384839706162256</v>
      </c>
      <c r="D35" s="26">
        <f t="shared" si="10"/>
        <v>1.4915644540880257</v>
      </c>
      <c r="E35" s="26">
        <f t="shared" si="10"/>
        <v>1.4694514642319692</v>
      </c>
      <c r="F35" s="26">
        <f t="shared" si="10"/>
        <v>1.440892741231913</v>
      </c>
      <c r="G35" s="26">
        <f t="shared" si="10"/>
        <v>1.5196338396651092</v>
      </c>
      <c r="H35" s="26">
        <f t="shared" si="10"/>
        <v>1.641881621554026</v>
      </c>
      <c r="I35" s="26">
        <f t="shared" si="10"/>
        <v>1.8753981548835135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721311.45</v>
      </c>
      <c r="C41" s="29">
        <f aca="true" t="shared" si="13" ref="C41:I41">+C42+C43</f>
        <v>534962.12</v>
      </c>
      <c r="D41" s="29">
        <f t="shared" si="13"/>
        <v>833745.75</v>
      </c>
      <c r="E41" s="29">
        <f t="shared" si="13"/>
        <v>1031387.41</v>
      </c>
      <c r="F41" s="29">
        <f t="shared" si="13"/>
        <v>633827.1</v>
      </c>
      <c r="G41" s="29">
        <f t="shared" si="13"/>
        <v>1074890.2</v>
      </c>
      <c r="H41" s="29">
        <f t="shared" si="13"/>
        <v>584263.58</v>
      </c>
      <c r="I41" s="29">
        <f t="shared" si="13"/>
        <v>479610.57</v>
      </c>
      <c r="J41" s="29">
        <f t="shared" si="12"/>
        <v>5893998.180000001</v>
      </c>
      <c r="L41" s="43"/>
      <c r="M41" s="43"/>
    </row>
    <row r="42" spans="1:10" ht="15.75">
      <c r="A42" s="17" t="s">
        <v>72</v>
      </c>
      <c r="B42" s="30">
        <f>ROUND(+B7*B35,2)</f>
        <v>721311.45</v>
      </c>
      <c r="C42" s="30">
        <f aca="true" t="shared" si="14" ref="C42:I42">ROUND(+C7*C35,2)</f>
        <v>534962.12</v>
      </c>
      <c r="D42" s="30">
        <f t="shared" si="14"/>
        <v>833745.75</v>
      </c>
      <c r="E42" s="30">
        <f t="shared" si="14"/>
        <v>1031387.41</v>
      </c>
      <c r="F42" s="30">
        <f t="shared" si="14"/>
        <v>633827.1</v>
      </c>
      <c r="G42" s="30">
        <f t="shared" si="14"/>
        <v>1074890.2</v>
      </c>
      <c r="H42" s="30">
        <f t="shared" si="14"/>
        <v>584263.58</v>
      </c>
      <c r="I42" s="30">
        <f t="shared" si="14"/>
        <v>479610.57</v>
      </c>
      <c r="J42" s="30">
        <f>SUM(B42:I42)</f>
        <v>5893998.180000001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-90069</v>
      </c>
      <c r="C45" s="31">
        <f t="shared" si="16"/>
        <v>-89796</v>
      </c>
      <c r="D45" s="31">
        <f t="shared" si="16"/>
        <v>-99489</v>
      </c>
      <c r="E45" s="31">
        <f t="shared" si="16"/>
        <v>-114078</v>
      </c>
      <c r="F45" s="31">
        <f t="shared" si="16"/>
        <v>-98001</v>
      </c>
      <c r="G45" s="31">
        <f t="shared" si="16"/>
        <v>-118911</v>
      </c>
      <c r="H45" s="31">
        <f t="shared" si="16"/>
        <v>-51063</v>
      </c>
      <c r="I45" s="31">
        <f t="shared" si="16"/>
        <v>-64437</v>
      </c>
      <c r="J45" s="31">
        <f t="shared" si="16"/>
        <v>-725844</v>
      </c>
      <c r="L45" s="43"/>
    </row>
    <row r="46" spans="1:12" ht="15.75">
      <c r="A46" s="17" t="s">
        <v>42</v>
      </c>
      <c r="B46" s="32">
        <f>B47+B48</f>
        <v>-90069</v>
      </c>
      <c r="C46" s="32">
        <f aca="true" t="shared" si="17" ref="C46:I46">C47+C48</f>
        <v>-89796</v>
      </c>
      <c r="D46" s="32">
        <f t="shared" si="17"/>
        <v>-99489</v>
      </c>
      <c r="E46" s="32">
        <f t="shared" si="17"/>
        <v>-114078</v>
      </c>
      <c r="F46" s="32">
        <f t="shared" si="17"/>
        <v>-98001</v>
      </c>
      <c r="G46" s="32">
        <f t="shared" si="17"/>
        <v>-118911</v>
      </c>
      <c r="H46" s="32">
        <f t="shared" si="17"/>
        <v>-51063</v>
      </c>
      <c r="I46" s="32">
        <f t="shared" si="17"/>
        <v>-64437</v>
      </c>
      <c r="J46" s="31">
        <f t="shared" si="12"/>
        <v>-725844</v>
      </c>
      <c r="L46" s="43"/>
    </row>
    <row r="47" spans="1:12" ht="15.75">
      <c r="A47" s="13" t="s">
        <v>67</v>
      </c>
      <c r="B47" s="20">
        <f aca="true" t="shared" si="18" ref="B47:I47">ROUND(-B9*$D$3,2)</f>
        <v>-90069</v>
      </c>
      <c r="C47" s="20">
        <f t="shared" si="18"/>
        <v>-89796</v>
      </c>
      <c r="D47" s="20">
        <f t="shared" si="18"/>
        <v>-99489</v>
      </c>
      <c r="E47" s="20">
        <f t="shared" si="18"/>
        <v>-114078</v>
      </c>
      <c r="F47" s="20">
        <f t="shared" si="18"/>
        <v>-98001</v>
      </c>
      <c r="G47" s="20">
        <f t="shared" si="18"/>
        <v>-118911</v>
      </c>
      <c r="H47" s="20">
        <f t="shared" si="18"/>
        <v>-51063</v>
      </c>
      <c r="I47" s="20">
        <f t="shared" si="18"/>
        <v>-64437</v>
      </c>
      <c r="J47" s="57">
        <f t="shared" si="12"/>
        <v>-725844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0</v>
      </c>
      <c r="C49" s="32">
        <f t="shared" si="20"/>
        <v>0</v>
      </c>
      <c r="D49" s="32">
        <f t="shared" si="20"/>
        <v>0</v>
      </c>
      <c r="E49" s="32">
        <f t="shared" si="20"/>
        <v>0</v>
      </c>
      <c r="F49" s="32">
        <f t="shared" si="20"/>
        <v>0</v>
      </c>
      <c r="G49" s="32">
        <f t="shared" si="20"/>
        <v>0</v>
      </c>
      <c r="H49" s="32">
        <f t="shared" si="20"/>
        <v>0</v>
      </c>
      <c r="I49" s="32">
        <f t="shared" si="20"/>
        <v>0</v>
      </c>
      <c r="J49" s="32">
        <f t="shared" si="20"/>
        <v>0</v>
      </c>
      <c r="L49" s="50"/>
    </row>
    <row r="50" spans="1:10" ht="15.75">
      <c r="A50" s="13" t="s">
        <v>60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2"/>
        <v>0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631242.45</v>
      </c>
      <c r="C57" s="35">
        <f t="shared" si="21"/>
        <v>445166.12</v>
      </c>
      <c r="D57" s="35">
        <f t="shared" si="21"/>
        <v>734256.75</v>
      </c>
      <c r="E57" s="35">
        <f t="shared" si="21"/>
        <v>917309.41</v>
      </c>
      <c r="F57" s="35">
        <f t="shared" si="21"/>
        <v>535826.1</v>
      </c>
      <c r="G57" s="35">
        <f t="shared" si="21"/>
        <v>955979.2</v>
      </c>
      <c r="H57" s="35">
        <f t="shared" si="21"/>
        <v>533200.58</v>
      </c>
      <c r="I57" s="35">
        <f t="shared" si="21"/>
        <v>415173.57</v>
      </c>
      <c r="J57" s="35">
        <f>SUM(B57:I57)</f>
        <v>5168154.180000001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5168154.17</v>
      </c>
      <c r="L60" s="43"/>
    </row>
    <row r="61" spans="1:10" ht="17.25" customHeight="1">
      <c r="A61" s="17" t="s">
        <v>46</v>
      </c>
      <c r="B61" s="45">
        <v>100014.32</v>
      </c>
      <c r="C61" s="45">
        <v>95169.87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195184.19</v>
      </c>
    </row>
    <row r="62" spans="1:10" ht="17.25" customHeight="1">
      <c r="A62" s="17" t="s">
        <v>52</v>
      </c>
      <c r="B62" s="45">
        <v>354776.63</v>
      </c>
      <c r="C62" s="45">
        <v>263314.75</v>
      </c>
      <c r="D62" s="44">
        <v>0</v>
      </c>
      <c r="E62" s="45">
        <v>66934.09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685025.47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72940.48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72940.48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113688.18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113688.18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5367.05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5367.05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45964.93</v>
      </c>
      <c r="E66" s="44">
        <v>0</v>
      </c>
      <c r="F66" s="45">
        <v>79485.03</v>
      </c>
      <c r="G66" s="44">
        <v>0</v>
      </c>
      <c r="H66" s="44">
        <v>0</v>
      </c>
      <c r="I66" s="44">
        <v>0</v>
      </c>
      <c r="J66" s="35">
        <f t="shared" si="22"/>
        <v>125449.95999999999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77161.65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77161.65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76817.52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76817.52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11241.95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11241.95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187242.88</v>
      </c>
      <c r="G70" s="44">
        <v>0</v>
      </c>
      <c r="H70" s="44">
        <v>0</v>
      </c>
      <c r="I70" s="44">
        <v>0</v>
      </c>
      <c r="J70" s="35">
        <f t="shared" si="22"/>
        <v>187242.88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131228.47</v>
      </c>
      <c r="H71" s="45">
        <v>151886.89</v>
      </c>
      <c r="I71" s="44">
        <v>0</v>
      </c>
      <c r="J71" s="32">
        <f t="shared" si="22"/>
        <v>283115.36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267351.04</v>
      </c>
      <c r="H72" s="44">
        <v>0</v>
      </c>
      <c r="I72" s="44">
        <v>0</v>
      </c>
      <c r="J72" s="35">
        <f t="shared" si="22"/>
        <v>267351.04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60828.88</v>
      </c>
      <c r="J73" s="32">
        <f t="shared" si="22"/>
        <v>60828.88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90758.08</v>
      </c>
      <c r="J74" s="35">
        <f t="shared" si="22"/>
        <v>90758.08</v>
      </c>
    </row>
    <row r="75" spans="1:10" ht="17.25" customHeight="1">
      <c r="A75" s="41" t="s">
        <v>65</v>
      </c>
      <c r="B75" s="39">
        <v>176451.5</v>
      </c>
      <c r="C75" s="39">
        <v>86681.5</v>
      </c>
      <c r="D75" s="39">
        <v>496296.1</v>
      </c>
      <c r="E75" s="39">
        <v>685154.19</v>
      </c>
      <c r="F75" s="39">
        <v>269098.2</v>
      </c>
      <c r="G75" s="39">
        <v>557399.7</v>
      </c>
      <c r="H75" s="39">
        <v>381313.68</v>
      </c>
      <c r="I75" s="39">
        <v>263586.61</v>
      </c>
      <c r="J75" s="39">
        <f>SUM(B75:I75)</f>
        <v>2915981.48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1.577930888252149</v>
      </c>
      <c r="C79" s="55">
        <v>1.52440841395112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1.4627273274086103</v>
      </c>
      <c r="C80" s="55">
        <v>1.4093065366092623</v>
      </c>
      <c r="D80" s="55"/>
      <c r="E80" s="55">
        <v>1.5011834882995738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1.3965002222423608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1.4702407859252602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1.7750710635020654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1.6617457797534</v>
      </c>
      <c r="E84" s="55">
        <v>0</v>
      </c>
      <c r="F84" s="55">
        <v>1.4841768484695805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1.447589483610455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1.4453346807215792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1.4324596090332948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1.4313605181763964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1.4613000808192311</v>
      </c>
      <c r="H89" s="55">
        <v>1.6418816074188565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1.5981582866486894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1.834091513983669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1.8993771592081925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8" ht="14.25"/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2014-07-10T19:17:36Z</dcterms:modified>
  <cp:category/>
  <cp:version/>
  <cp:contentType/>
  <cp:contentStatus/>
</cp:coreProperties>
</file>