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<sst xmlns="http://schemas.openxmlformats.org/spreadsheetml/2006/main" count="98" uniqueCount="255">
  <si>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</si>
  <si>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</si>
  <si>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</si>
  <si>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</si>
  <si>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</si>
  <si>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</si>
  <si>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</si>
  <si>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</si>
  <si>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</si>
  <si>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</si>
  <si>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</si>
  <si>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</si>
  <si>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</si>
  <si>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</si>
  <si>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</si>
  <si>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</si>
  <si>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</si>
  <si>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</si>
  <si>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</si>
  <si>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</si>
  <si>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</si>
  <si>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</si>
  <si>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</si>
  <si>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</si>
  <si>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</si>
  <si>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</si>
  <si>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</si>
  <si>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</si>
  <si>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</si>
  <si>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</si>
  <si>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</si>
  <si>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</si>
  <si>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</si>
  <si>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</si>
  <si>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</si>
  <si>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</si>
  <si>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</si>
  <si>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</si>
  <si>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</si>
  <si>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</si>
  <si>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</si>
  <si>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</si>
  <si>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</si>
  <si>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</si>
  <si>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</si>
  <si>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</si>
  <si>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</si>
  <si>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</si>
  <si>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</si>
  <si>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</si>
  <si>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</si>
  <si>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</si>
  <si>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</si>
  <si>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</si>
  <si>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</si>
  <si>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</si>
  <si>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</si>
  <si>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</si>
  <si>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</si>
  <si>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</si>
  <si>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</si>
  <si>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</si>
  <si>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</si>
  <si>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</si>
  <si>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</si>
  <si>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</si>
  <si>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</si>
  <si>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</si>
  <si>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</si>
  <si>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</si>
  <si>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</si>
  <si>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</si>
  <si>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</si>
  <si>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</si>
  <si>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</si>
  <si>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</si>
  <si>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</si>
  <si>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</si>
  <si>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</si>
  <si>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</si>
  <si>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</si>
  <si>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</si>
  <si>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</si>
  <si>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</si>
  <si>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</si>
  <si>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</si>
  <si>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</si>
  <si>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</si>
  <si>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</si>
  <si>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</si>
  <si>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</si>
  <si>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</si>
  <si>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</si>
  <si>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</si>
  <si>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</si>
  <si>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</si>
  <si>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</si>
  <si>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28/01/14 - VENCIMENTO 04/02/14</t>
  </si>
  <si>
    <t>OPERAÇÃO 27/01/14 - VENCIMENTO 03/02/14</t>
  </si>
  <si>
    <t>OPERAÇÃO 29/01/14 - VENCIMENTO 05/02/14</t>
  </si>
  <si>
    <t>OPERAÇÃO 30/01/14 - VENCIMENTO 06/02/14</t>
  </si>
  <si>
    <t>OPERAÇÃO 31/01/14 - VENCIMENTO 07/02/14</t>
  </si>
  <si>
    <t>OPERAÇÃO 01/02/14 - VENCIMENTO 07/02/14</t>
  </si>
  <si>
    <t>OPERAÇÃO 02/02/14 - VENCIMENTO 07/02/14</t>
  </si>
  <si>
    <t>OPERAÇÃO 03/02/14 - VENCIMENTO 10/02/14</t>
  </si>
  <si>
    <t>OPERAÇÃO 04/02/14 - VENCIMENTO 11/02/14</t>
  </si>
  <si>
    <t>OPERAÇÃO 05/02/14 - VENCIMENTO 12/02/14</t>
  </si>
  <si>
    <t>OPERAÇÃO 06/02/14 - VENCIMENTO 13/02/14</t>
  </si>
  <si>
    <t>OPERAÇÃO 07/02/14 - VENCIMENTO 14/02/14</t>
  </si>
  <si>
    <t>OPERAÇÃO 08/02/14 - VENCIMENTO 14/02/14</t>
  </si>
  <si>
    <t>OPERAÇÃO 09/02/14 - VENCIMENTO 14/02/14</t>
  </si>
  <si>
    <t>OPERAÇÃO 10/02/14 - VENCIMENTO 17/02/14</t>
  </si>
  <si>
    <t>OPERAÇÃO 11/02/14 - VENCIMENTO 18/02/14</t>
  </si>
  <si>
    <t>OPERAÇÃO 12/02/14 - VENCIMENTO 19/02/14</t>
  </si>
  <si>
    <t>OPERAÇÃO 13/02/14 - VENCIMENTO 20/02/14</t>
  </si>
  <si>
    <t>OPERAÇÃO 14/02/14 - VENCIMENTO 21/02/14</t>
  </si>
  <si>
    <t>OPERAÇÃO 15/02/14 - VENCIMENTO 21/02/14</t>
  </si>
  <si>
    <t>OPERAÇÃO 16/02/14 - VENCIMENTO 21/02/14</t>
  </si>
  <si>
    <t>OPERAÇÃO 17/02/14 - VENCIMENTO 24/02/14</t>
  </si>
  <si>
    <t>OPERAÇÃO 18/02/14 - VENCIMENTO 25/02/14</t>
  </si>
  <si>
    <t>OPERAÇÃO 19/02/14 - VENCIMENTO 26/02/14</t>
  </si>
  <si>
    <t>OPERAÇÃO 20/02/14 - VENCIMENTO 27/02/14</t>
  </si>
  <si>
    <t>OPERAÇÃO 21/02/14 - VENCIMENTO 28/02/14</t>
  </si>
  <si>
    <t>OPERAÇÃO 22/02/14 - VENCIMENTO 28/02/14</t>
  </si>
  <si>
    <t>OPERAÇÃO 23/02/14 - VENCIMENTO 28/02/14</t>
  </si>
  <si>
    <t>OPERAÇÃO 24/02/14 - VENCIMENTO 03/03/14</t>
  </si>
  <si>
    <t>OPERAÇÃO 24/02/14 - VENCIMENTO 05/03/14</t>
  </si>
  <si>
    <t>OPERAÇÃO 25/02/14 - VENCIMENTO 06/03/14</t>
  </si>
  <si>
    <t>OPERAÇÃO 26/02/14 - VENCIMENTO 07/03/14</t>
  </si>
  <si>
    <t>OPERAÇÃO 27/02/14 - VENCIMENTO 10/03/14</t>
  </si>
  <si>
    <t>OPERAÇÃO 28/02/14 - VENCIMENTO 11/03/14</t>
  </si>
  <si>
    <t>OPERAÇÃO 01/03/14 - VENCIMENTO 11/03/14</t>
  </si>
  <si>
    <t>OPERAÇÃO 02/03/14 - VENCIMENTO 11/03/14</t>
  </si>
  <si>
    <t>OPERAÇÃO 03/03/14 - VENCIMENTO 11/03/14</t>
  </si>
  <si>
    <t>OPERAÇÃO 04/03/14 - VENCIMENTO 11/03/14</t>
  </si>
  <si>
    <t>OPERAÇÃO 05/03/14 - VENCIMENTO 12/03/14</t>
  </si>
  <si>
    <t>OPERAÇÃO 06/03/14 - VENCIMENTO 13/03/14</t>
  </si>
  <si>
    <t>OPERAÇÃO 07/03/14 - VENCIMENTO 14/03/14</t>
  </si>
  <si>
    <t>OPERAÇÃO 08/03/14 - VENCIMENTO 14/03/14</t>
  </si>
  <si>
    <t>OPERAÇÃO 09/03/14 - VENCIMENTO 14/03/14</t>
  </si>
  <si>
    <t>OPERAÇÃO 10/03/14 - VENCIMENTO 17/03/14</t>
  </si>
  <si>
    <t>OPERAÇÃO 11/03/14 - VENCIMENTO 18/03/14</t>
  </si>
  <si>
    <t>OPERAÇÃO 12/03/14 - VENCIMENTO 19/03/14</t>
  </si>
  <si>
    <t>OPERAÇÃO 13/03/14 - VENCIMENTO 20/03/14</t>
  </si>
  <si>
    <t>OPERAÇÃO 14/03/14 - VENCIMENTO 21/03/14</t>
  </si>
  <si>
    <t>OPERAÇÃO 15/03/14 - VENCIMENTO 21/03/14</t>
  </si>
  <si>
    <t>OPERAÇÃO 16/03/14 - VENCIMENTO 21/03/14</t>
  </si>
  <si>
    <t>OPERAÇÃO 17/03/14 - VENCIMENTO 24/03/14</t>
  </si>
  <si>
    <t>OPERAÇÃO 18/03/14 - VENCIMENTO 25/03/14</t>
  </si>
  <si>
    <t>OPERAÇÃO 19/03/14 - VENCIMENTO 26/03/14</t>
  </si>
  <si>
    <t>OPERAÇÃO 20/03/14 - VENCIMENTO 27/03/14</t>
  </si>
  <si>
    <t>OPERAÇÃO 21/03/14 - VENCIMENTO 28/03/14</t>
  </si>
  <si>
    <t>OPERAÇÃO 22/03/14 - VENCIMENTO 28/03/14</t>
  </si>
  <si>
    <t>OPERAÇÃO 23/03/14 - VENCIMENTO 28/03/14</t>
  </si>
  <si>
    <t>OPERAÇÃO 24/03/14 - VENCIMENTO 31/03/14</t>
  </si>
  <si>
    <t>OPERAÇÃO 25/03/14 - VENCIMENTO 01/04/14</t>
  </si>
  <si>
    <t>OPERAÇÃO 26/03/14 - VENCIMENTO 02/04/14</t>
  </si>
  <si>
    <t>OPERAÇÃO 27/03/14 - VENCIMENTO 03/04/14</t>
  </si>
  <si>
    <t>OPERAÇÃO 28/03/14 - VENCIMENTO 04/04/14</t>
  </si>
  <si>
    <t>OPERAÇÃO 29/03/14 - VENCIMENTO 04/04/14</t>
  </si>
  <si>
    <t>OPERAÇÃO 30/03/14 - VENCIMENTO 04/04/14</t>
  </si>
  <si>
    <t>OPERAÇÃO 31/03/14 - VENCIMENTO 07/04/14</t>
  </si>
  <si>
    <t>OPERAÇÃO 01/04/14 - VENCIMENTO 08/04/14</t>
  </si>
  <si>
    <t>OPERAÇÃO 02/04/14 - VENCIMENTO 09/04/14</t>
  </si>
  <si>
    <t>OPERAÇÃO 03/04/14 - VENCIMENTO 10/04/14</t>
  </si>
  <si>
    <t>OPERAÇÃO 04/04/14 - VENCIMENTO 11/04/14</t>
  </si>
  <si>
    <t>OPERAÇÃO 05/04/14 - VENCIMENTO 11/04/14</t>
  </si>
  <si>
    <t>OPERAÇÃO 06/04/14 - VENCIMENTO 11/04/14</t>
  </si>
  <si>
    <t>OPERAÇÃO 07/04/14 - VENCIMENTO 14/04/14</t>
  </si>
  <si>
    <t>OPERAÇÃO 08/04/14 - VENCIMENTO 15/04/14</t>
  </si>
  <si>
    <t>OPERAÇÃO 09/04/14 - VENCIMENTO 16/04/14</t>
  </si>
  <si>
    <t>OPERAÇÃO 10/04/14 - VENCIMENTO 17/04/14</t>
  </si>
  <si>
    <t>OPERAÇÃO 11/04/14 - VENCIMENTO 22/04/14</t>
  </si>
  <si>
    <t>OPERAÇÃO 12/04/14 - VENCIMENTO 22/04/14</t>
  </si>
  <si>
    <t>OPERAÇÃO 13/04/14 - VENCIMENTO 22/04/14</t>
  </si>
  <si>
    <t>OPERAÇÃO 14/04/14 - VENCIMENTO 23/04/14</t>
  </si>
  <si>
    <t>OPERAÇÃO 15/04/14 - VENCIMENTO 24/04/14</t>
  </si>
  <si>
    <t>OPERAÇÃO 16/04/14 - VENCIMENTO 25/04/14</t>
  </si>
  <si>
    <t>OPERAÇÃO 17/04/14 - VENCIMENTO 28/04/14</t>
  </si>
  <si>
    <t>OPERAÇÃO 18/04/14 - VENCIMENTO 28/04/14</t>
  </si>
  <si>
    <t>OPERAÇÃO 19/04/14 - VENCIMENTO 28/04/14</t>
  </si>
  <si>
    <t>OPERAÇÃO 20/04/14 - VENCIMENTO 28/04/14</t>
  </si>
  <si>
    <t>OPERAÇÃO 21/04/14 - VENCIMENTO 28/04/14</t>
  </si>
  <si>
    <t>OPERAÇÃO 22/04/14 - VENCIMENTO 29/04/14</t>
  </si>
  <si>
    <t>OPERAÇÃO 23/04/14 - VENCIMENTO 30/04/14</t>
  </si>
  <si>
    <t>OPERAÇÃO 24/04/14 - VENCIMENTO 02/05/14</t>
  </si>
  <si>
    <t>OPERAÇÃO 25/04/14 - VENCIMENTO 05/05/14</t>
  </si>
  <si>
    <t>OPERAÇÃO 26/04/14 - VENCIMENTO 05/05/14</t>
  </si>
  <si>
    <t>OPERAÇÃO 27/04/14 - VENCIMENTO 05/05/14</t>
  </si>
  <si>
    <t>OPERAÇÃO 28/04/14 - VENCIMENTO 06/05/14</t>
  </si>
  <si>
    <t>OPERAÇÃO 29/04/14 - VENCIMENTO 07/05/14</t>
  </si>
  <si>
    <t>OPERAÇÃO 30/04/14 - VENCIMENTO 08/05/14</t>
  </si>
  <si>
    <t>OPERAÇÃO 01/05/14 - VENCIMENTO 08/05/14</t>
  </si>
  <si>
    <t>OPERAÇÃO 02/05/14 - VENCIMENTO 09/05/14</t>
  </si>
  <si>
    <t>OPERAÇÃO 03/05/14 - VENCIMENTO 09/05/14</t>
  </si>
  <si>
    <t>OPERAÇÃO 04/05/14 - VENCIMENTO 09/05/14</t>
  </si>
  <si>
    <t>OPERAÇÃO 05/05/14 - VENCIMENTO 12/05/14</t>
  </si>
  <si>
    <t>OPERAÇÃO 06/05/14 - VENCIMENTO 13/05/14</t>
  </si>
  <si>
    <t>OPERAÇÃO 07/05/14 - VENCIMENTO 14/05/14</t>
  </si>
  <si>
    <t>OPERAÇÃO 08/05/14 - VENCIMENTO 15/05/14</t>
  </si>
  <si>
    <t>OPERAÇÃO 09/05/14 - VENCIMENTO 16/05/14</t>
  </si>
  <si>
    <t>OPERAÇÃO 10/05/14 - VENCIMENTO 16/05/14</t>
  </si>
  <si>
    <t>OPERAÇÃO 11/05/14 - VENCIMENTO 16/05/14</t>
  </si>
  <si>
    <t>OPERAÇÃO 12/05/14 - VENCIMENTO 19/05/14</t>
  </si>
  <si>
    <t>OPERAÇÃO 13/05/14 - VENCIMENTO 20/05/14</t>
  </si>
  <si>
    <t>OPERAÇÃO 14/05/14 - VENCIMENTO 21/05/14</t>
  </si>
  <si>
    <t>OPERAÇÃO 15/05/14 - VENCIMENTO 22/05/14</t>
  </si>
  <si>
    <t>OPERAÇÃO 16/05/14 - VENCIMENTO 23/05/14</t>
  </si>
  <si>
    <t>OPERAÇÃO 17/05/14 - VENCIMENTO 23/05/14</t>
  </si>
  <si>
    <t>OPERAÇÃO 18/05/14 - VENCIMENTO 23/05/14</t>
  </si>
  <si>
    <t>OPERAÇÃO 19/05/14 - VENCIMENTO 26/05/14</t>
  </si>
  <si>
    <t>OPERAÇÃO 20/05/14 - VENCIMENTO 27/05/14</t>
  </si>
  <si>
    <t>OPERAÇÃO 21/05/14 - VENCIMENTO 28/05/14</t>
  </si>
  <si>
    <t>OPERAÇÃO 22/05/14 - VENCIMENTO 29/05/14</t>
  </si>
  <si>
    <t>OPERAÇÃO 23/05/14 - VENCIMENTO 30/05/14</t>
  </si>
  <si>
    <t>OPERAÇÃO 24/05/14 - VENCIMENTO 30/05/14</t>
  </si>
  <si>
    <t>OPERAÇÃO 25/05/14 - VENCIMENTO 30/05/14</t>
  </si>
  <si>
    <t>OPERAÇÃO 26/05/14 - VENCIMENTO 02/06/14</t>
  </si>
  <si>
    <t>OPERAÇÃO 27/05/14 - VENCIMENTO 03/06/14</t>
  </si>
  <si>
    <t>OPERAÇÃO 28/05/14 - VENCIMENTO 04/06/14</t>
  </si>
  <si>
    <t>OPERAÇÃO 29/05/14 - VENCIMENTO 05/06/14</t>
  </si>
  <si>
    <t>OPERAÇÃO 30/05/14 - VENCIMENTO 06/06/14</t>
  </si>
  <si>
    <t>OPERAÇÃO 31/05/14 - VENCIMENTO 06/06/14</t>
  </si>
  <si>
    <t>OPERAÇÃO 01/06/14 - VENCIMENTO 06/06/14</t>
  </si>
  <si>
    <t>OPERAÇÃO 02/06/14 - VENCIMENTO 09/06/14</t>
  </si>
  <si>
    <t>OPERAÇÃO 03/06/14 - VENCIMENTO 10/06/14</t>
  </si>
  <si>
    <t>OPERAÇÃO 04/06/14 - VENCIMENTO 11/06/14</t>
  </si>
  <si>
    <t>OPERAÇÃO 05/06/14 - VENCIMENTO 13/06/14</t>
  </si>
  <si>
    <t>OPERAÇÃO 06/06/14 - VENCIMENTO 16/06/14</t>
  </si>
  <si>
    <t>OPERAÇÃO 07/06/14 - VENCIMENTO 16/06/14</t>
  </si>
  <si>
    <t>OPERAÇÃO 08/06/14 - VENCIMENTO 16/06/14</t>
  </si>
  <si>
    <t>OPERAÇÃO 09/06/14 - VENCIMENTO 17/06/14</t>
  </si>
  <si>
    <t>OPERAÇÃO 10/06/14 - VENCIMENTO 18/06/14</t>
  </si>
  <si>
    <t>OPERAÇÃO 11/06/14 - VENCIMENTO 20/06/14</t>
  </si>
  <si>
    <t>OPERAÇÃO 12/06/14 - VENCIMENTO 20/06/14</t>
  </si>
  <si>
    <t>OPERAÇÃO 13/06/14 - VENCIMENTO 23/06/14</t>
  </si>
  <si>
    <t>OPERAÇÃO 14/06/14 - VENCIMENTO 23/06/14</t>
  </si>
  <si>
    <t>OPERAÇÃO 15/06/14 - VENCIMENTO 23/06/14</t>
  </si>
  <si>
    <t>OPERAÇÃO 16/06/14 - VENCIMENTO 24/06/14</t>
  </si>
  <si>
    <t>OPERAÇÃO 17/06/14 - VENCIMENTO 25/06/14</t>
  </si>
  <si>
    <t>OPERAÇÃO 18/06/14 - VENCIMENTO 26/06/14</t>
  </si>
  <si>
    <t>OPERAÇÃO 19/06/14 - VENCIMENTO 26/06/14</t>
  </si>
  <si>
    <t>OPERAÇÃO 20/06/14 - VENCIMENTO 27/06/14</t>
  </si>
  <si>
    <t>OPERAÇÃO 21/06/14 - VENCIMENTO 27/06/14</t>
  </si>
  <si>
    <t>OPERAÇÃO 22/06/14 - VENCIMENTO 27/06/14</t>
  </si>
  <si>
    <t>OPERAÇÃO 23/06/14 - VENCIMENTO 30/06/14</t>
  </si>
  <si>
    <t>OPERAÇÃO 24/06/14 - VENCIMENTO 01/07/14</t>
  </si>
  <si>
    <t>OPERAÇÃO 25/06/14 - VENCIMENTO 02/07/14</t>
  </si>
  <si>
    <t>OPERAÇÃO 26/06/14 - VENCIMENTO 03/07/14</t>
  </si>
  <si>
    <t>OPERAÇÃO 27/06/14 - VENCIMENTO 04/07/14</t>
  </si>
  <si>
    <t>OPERAÇÃO 28/06/14 - VENCIMENTO 04/07/14</t>
  </si>
  <si>
    <t>OPERAÇÃO 29/06/14 - VENCIMENTO 04/07/14</t>
  </si>
  <si>
    <t>OPERAÇÃO 01/07/14 - VENCIMENTO 08/07/14</t>
  </si>
  <si>
    <t>OPERAÇÃO 30/06/14 - VENCIMENTO 07/07/14</t>
  </si>
  <si>
    <t>OPERAÇÃO 02/07/14 - VENCIMENTO 10/07/14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</si>
</sst>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638175</xdr:colOff>
      <xdr:row>96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638175</xdr:colOff>
      <xdr:row>96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638175</xdr:colOff>
      <xdr:row>96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1" sqref="E61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254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B8+B20+B24</f>
        <v>490551</v>
      </c>
      <c r="C7" s="10">
        <f aca="true" t="shared" si="0" ref="C7:I7">C8+C20+C24</f>
        <v>373850</v>
      </c>
      <c r="D7" s="10">
        <f t="shared" si="0"/>
        <v>554383</v>
      </c>
      <c r="E7" s="10">
        <f t="shared" si="0"/>
        <v>707457</v>
      </c>
      <c r="F7" s="10">
        <f t="shared" si="0"/>
        <v>436826</v>
      </c>
      <c r="G7" s="10">
        <f t="shared" si="0"/>
        <v>709769</v>
      </c>
      <c r="H7" s="10">
        <f t="shared" si="0"/>
        <v>375037</v>
      </c>
      <c r="I7" s="10">
        <f t="shared" si="0"/>
        <v>254229</v>
      </c>
      <c r="J7" s="10">
        <f>+J8+J20+J24</f>
        <v>3902102</v>
      </c>
      <c r="L7" s="42"/>
    </row>
    <row r="8" spans="1:10" ht="15.75">
      <c r="A8" s="11" t="s">
        <v>96</v>
      </c>
      <c r="B8" s="12">
        <f>+B9+B12+B16</f>
        <v>269593</v>
      </c>
      <c r="C8" s="12">
        <f aca="true" t="shared" si="1" ref="C8:I8">+C9+C12+C16</f>
        <v>218436</v>
      </c>
      <c r="D8" s="12">
        <f t="shared" si="1"/>
        <v>349375</v>
      </c>
      <c r="E8" s="12">
        <f t="shared" si="1"/>
        <v>411107</v>
      </c>
      <c r="F8" s="12">
        <f t="shared" si="1"/>
        <v>247236</v>
      </c>
      <c r="G8" s="12">
        <f t="shared" si="1"/>
        <v>409241</v>
      </c>
      <c r="H8" s="12">
        <f t="shared" si="1"/>
        <v>196524</v>
      </c>
      <c r="I8" s="12">
        <f t="shared" si="1"/>
        <v>152209</v>
      </c>
      <c r="J8" s="12">
        <f>SUM(B8:I8)</f>
        <v>2253721</v>
      </c>
    </row>
    <row r="9" spans="1:10" ht="15.75">
      <c r="A9" s="13" t="s">
        <v>22</v>
      </c>
      <c r="B9" s="14">
        <v>29729</v>
      </c>
      <c r="C9" s="14">
        <v>29827</v>
      </c>
      <c r="D9" s="14">
        <v>33387</v>
      </c>
      <c r="E9" s="14">
        <v>38388</v>
      </c>
      <c r="F9" s="14">
        <v>32882</v>
      </c>
      <c r="G9" s="14">
        <v>38731</v>
      </c>
      <c r="H9" s="14">
        <v>17041</v>
      </c>
      <c r="I9" s="14">
        <v>21544</v>
      </c>
      <c r="J9" s="12">
        <f aca="true" t="shared" si="2" ref="J9:J19">SUM(B9:I9)</f>
        <v>277509</v>
      </c>
    </row>
    <row r="10" spans="1:10" ht="15.75">
      <c r="A10" s="15" t="s">
        <v>23</v>
      </c>
      <c r="B10" s="14">
        <f>+B9-B11</f>
        <v>35225</v>
      </c>
      <c r="C10" s="14">
        <f aca="true" t="shared" si="3" ref="C10:I10">+C9-C11</f>
        <v>34380</v>
      </c>
      <c r="D10" s="14">
        <f t="shared" si="3"/>
        <v>37481</v>
      </c>
      <c r="E10" s="14">
        <f t="shared" si="3"/>
        <v>43125</v>
      </c>
      <c r="F10" s="14">
        <f t="shared" si="3"/>
        <v>37690</v>
      </c>
      <c r="G10" s="14">
        <f t="shared" si="3"/>
        <v>45922</v>
      </c>
      <c r="H10" s="14">
        <f t="shared" si="3"/>
        <v>20183</v>
      </c>
      <c r="I10" s="14">
        <f t="shared" si="3"/>
        <v>23503</v>
      </c>
      <c r="J10" s="12">
        <f t="shared" si="2"/>
        <v>277509</v>
      </c>
    </row>
    <row r="11" spans="1:10" ht="15.75">
      <c r="A11" s="15" t="s">
        <v>24</v>
      </c>
      <c r="B11" s="14">
        <v>0</v>
      </c>
      <c r="C11" s="14">
        <v>0</v>
      </c>
      <c r="D11" s="14">
        <v>883</v>
      </c>
      <c r="E11" s="14">
        <v>0</v>
      </c>
      <c r="F11" s="14">
        <v>141</v>
      </c>
      <c r="G11" s="14">
        <v>1941</v>
      </c>
      <c r="H11" s="14">
        <v>1063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233122</v>
      </c>
      <c r="C12" s="14">
        <f aca="true" t="shared" si="4" ref="C12:I12">C13+C14+C15</f>
        <v>182976</v>
      </c>
      <c r="D12" s="14">
        <f t="shared" si="4"/>
        <v>310587</v>
      </c>
      <c r="E12" s="14">
        <f t="shared" si="4"/>
        <v>366357</v>
      </c>
      <c r="F12" s="14">
        <f t="shared" si="4"/>
        <v>208288</v>
      </c>
      <c r="G12" s="14">
        <f t="shared" si="4"/>
        <v>361396</v>
      </c>
      <c r="H12" s="14">
        <f t="shared" si="4"/>
        <v>175310</v>
      </c>
      <c r="I12" s="14">
        <f t="shared" si="4"/>
        <v>128099</v>
      </c>
      <c r="J12" s="12">
        <f t="shared" si="2"/>
        <v>1966135</v>
      </c>
    </row>
    <row r="13" spans="1:10" ht="15.75">
      <c r="A13" s="15" t="s">
        <v>25</v>
      </c>
      <c r="B13" s="14">
        <v>103029</v>
      </c>
      <c r="C13" s="14">
        <v>84689</v>
      </c>
      <c r="D13" s="14">
        <v>141321</v>
      </c>
      <c r="E13" s="14">
        <v>166942</v>
      </c>
      <c r="F13" s="14">
        <v>100635</v>
      </c>
      <c r="G13" s="14">
        <v>166188</v>
      </c>
      <c r="H13" s="14">
        <v>78987</v>
      </c>
      <c r="I13" s="14">
        <v>59656</v>
      </c>
      <c r="J13" s="12">
        <f t="shared" si="2"/>
        <v>1076445</v>
      </c>
    </row>
    <row r="14" spans="1:10" ht="15.75">
      <c r="A14" s="15" t="s">
        <v>26</v>
      </c>
      <c r="B14" s="14">
        <v>108523</v>
      </c>
      <c r="C14" s="14">
        <v>82155</v>
      </c>
      <c r="D14" s="14">
        <v>145380</v>
      </c>
      <c r="E14" s="14">
        <v>164789</v>
      </c>
      <c r="F14" s="14">
        <v>91511</v>
      </c>
      <c r="G14" s="14">
        <v>161507</v>
      </c>
      <c r="H14" s="14">
        <v>77496</v>
      </c>
      <c r="I14" s="14">
        <v>60897</v>
      </c>
      <c r="J14" s="12">
        <f t="shared" si="2"/>
        <v>846276</v>
      </c>
    </row>
    <row r="15" spans="1:10" ht="15.75">
      <c r="A15" s="15" t="s">
        <v>27</v>
      </c>
      <c r="B15" s="14">
        <v>17934</v>
      </c>
      <c r="C15" s="14">
        <v>15204</v>
      </c>
      <c r="D15" s="14">
        <v>23036</v>
      </c>
      <c r="E15" s="14">
        <v>28914</v>
      </c>
      <c r="F15" s="14">
        <v>15608</v>
      </c>
      <c r="G15" s="14">
        <v>24921</v>
      </c>
      <c r="H15" s="14">
        <v>12042</v>
      </c>
      <c r="I15" s="14">
        <v>7869</v>
      </c>
      <c r="J15" s="12">
        <f t="shared" si="2"/>
        <v>43414</v>
      </c>
    </row>
    <row r="16" spans="1:10" ht="15.75">
      <c r="A16" s="16" t="s">
        <v>95</v>
      </c>
      <c r="B16" s="14">
        <f>B17+B18+B19</f>
        <v>1246</v>
      </c>
      <c r="C16" s="14">
        <f aca="true" t="shared" si="5" ref="C16:I16">C17+C18+C19</f>
        <v>1080</v>
      </c>
      <c r="D16" s="14">
        <f t="shared" si="5"/>
        <v>1307</v>
      </c>
      <c r="E16" s="14">
        <f t="shared" si="5"/>
        <v>1625</v>
      </c>
      <c r="F16" s="14">
        <f t="shared" si="5"/>
        <v>1258</v>
      </c>
      <c r="G16" s="14">
        <f t="shared" si="5"/>
        <v>1923</v>
      </c>
      <c r="H16" s="14">
        <f t="shared" si="5"/>
        <v>1031</v>
      </c>
      <c r="I16" s="14">
        <f t="shared" si="5"/>
        <v>607</v>
      </c>
      <c r="J16" s="12">
        <f t="shared" si="2"/>
        <v>10077</v>
      </c>
    </row>
    <row r="17" spans="1:10" ht="15.75">
      <c r="A17" s="15" t="s">
        <v>92</v>
      </c>
      <c r="B17" s="14">
        <v>2383</v>
      </c>
      <c r="C17" s="14">
        <v>2130</v>
      </c>
      <c r="D17" s="14">
        <v>2502</v>
      </c>
      <c r="E17" s="14">
        <v>3543</v>
      </c>
      <c r="F17" s="14">
        <v>2469</v>
      </c>
      <c r="G17" s="14">
        <v>3590</v>
      </c>
      <c r="H17" s="14">
        <v>1915</v>
      </c>
      <c r="I17" s="14">
        <v>1141</v>
      </c>
      <c r="J17" s="12">
        <f t="shared" si="2"/>
        <v>9958</v>
      </c>
    </row>
    <row r="18" spans="1:10" ht="15.75">
      <c r="A18" s="15" t="s">
        <v>93</v>
      </c>
      <c r="B18" s="14">
        <v>145</v>
      </c>
      <c r="C18" s="14">
        <v>157</v>
      </c>
      <c r="D18" s="14">
        <v>253</v>
      </c>
      <c r="E18" s="14">
        <v>304</v>
      </c>
      <c r="F18" s="14">
        <v>233</v>
      </c>
      <c r="G18" s="14">
        <v>308</v>
      </c>
      <c r="H18" s="14">
        <v>162</v>
      </c>
      <c r="I18" s="14">
        <v>90</v>
      </c>
      <c r="J18" s="12">
        <f t="shared" si="2"/>
        <v>119</v>
      </c>
    </row>
    <row r="19" spans="1:10" ht="15.75">
      <c r="A19" s="15" t="s">
        <v>94</v>
      </c>
      <c r="B19" s="14">
        <v>3222</v>
      </c>
      <c r="C19" s="14">
        <v>2396</v>
      </c>
      <c r="D19" s="14">
        <v>3284</v>
      </c>
      <c r="E19" s="14">
        <v>4147</v>
      </c>
      <c r="F19" s="14">
        <v>2432</v>
      </c>
      <c r="G19" s="14">
        <v>3769</v>
      </c>
      <c r="H19" s="14">
        <v>1773</v>
      </c>
      <c r="I19" s="14">
        <v>1038</v>
      </c>
      <c r="J19" s="12">
        <f t="shared" si="2"/>
        <v>0</v>
      </c>
    </row>
    <row r="20" spans="1:10" ht="15.75">
      <c r="A20" s="17" t="s">
        <v>28</v>
      </c>
      <c r="B20" s="18">
        <f>B21+B22+B23</f>
        <v>167269</v>
      </c>
      <c r="C20" s="18">
        <f aca="true" t="shared" si="6" ref="C20:I20">C21+C22+C23</f>
        <v>110154</v>
      </c>
      <c r="D20" s="18">
        <f t="shared" si="6"/>
        <v>136444</v>
      </c>
      <c r="E20" s="18">
        <f t="shared" si="6"/>
        <v>201109</v>
      </c>
      <c r="F20" s="18">
        <f t="shared" si="6"/>
        <v>135904</v>
      </c>
      <c r="G20" s="18">
        <f t="shared" si="6"/>
        <v>228887</v>
      </c>
      <c r="H20" s="18">
        <f t="shared" si="6"/>
        <v>146670</v>
      </c>
      <c r="I20" s="18">
        <f t="shared" si="6"/>
        <v>85545</v>
      </c>
      <c r="J20" s="12">
        <f aca="true" t="shared" si="7" ref="J20:J26">SUM(B20:I20)</f>
        <v>1211982</v>
      </c>
    </row>
    <row r="21" spans="1:10" ht="18.75" customHeight="1">
      <c r="A21" s="13" t="s">
        <v>29</v>
      </c>
      <c r="B21" s="14">
        <v>77603</v>
      </c>
      <c r="C21" s="14">
        <v>56071</v>
      </c>
      <c r="D21" s="14">
        <v>69657</v>
      </c>
      <c r="E21" s="14">
        <v>101812</v>
      </c>
      <c r="F21" s="14">
        <v>72185</v>
      </c>
      <c r="G21" s="14">
        <v>115323</v>
      </c>
      <c r="H21" s="14">
        <v>68759</v>
      </c>
      <c r="I21" s="14">
        <v>42458</v>
      </c>
      <c r="J21" s="12">
        <f t="shared" si="7"/>
        <v>773827</v>
      </c>
    </row>
    <row r="22" spans="1:10" ht="18.75" customHeight="1">
      <c r="A22" s="13" t="s">
        <v>30</v>
      </c>
      <c r="B22" s="14">
        <v>67862</v>
      </c>
      <c r="C22" s="14">
        <v>41064</v>
      </c>
      <c r="D22" s="14">
        <v>52739</v>
      </c>
      <c r="E22" s="14">
        <v>76188</v>
      </c>
      <c r="F22" s="14">
        <v>49919</v>
      </c>
      <c r="G22" s="14">
        <v>86567</v>
      </c>
      <c r="H22" s="14">
        <v>55542</v>
      </c>
      <c r="I22" s="14">
        <v>34595</v>
      </c>
      <c r="J22" s="12">
        <f t="shared" si="7"/>
        <v>416430</v>
      </c>
    </row>
    <row r="23" spans="1:10" ht="18.75" customHeight="1">
      <c r="A23" s="13" t="s">
        <v>31</v>
      </c>
      <c r="B23" s="14">
        <v>11395</v>
      </c>
      <c r="C23" s="14">
        <v>7953</v>
      </c>
      <c r="D23" s="14">
        <v>9386</v>
      </c>
      <c r="E23" s="14">
        <v>14515</v>
      </c>
      <c r="F23" s="14">
        <v>8677</v>
      </c>
      <c r="G23" s="14">
        <v>14256</v>
      </c>
      <c r="H23" s="14">
        <v>8450</v>
      </c>
      <c r="I23" s="14">
        <v>4763</v>
      </c>
      <c r="J23" s="12">
        <f t="shared" si="7"/>
        <v>21725</v>
      </c>
    </row>
    <row r="24" spans="1:10" ht="18.75" customHeight="1">
      <c r="A24" s="17" t="s">
        <v>32</v>
      </c>
      <c r="B24" s="14">
        <f>B25+B26</f>
        <v>53689</v>
      </c>
      <c r="C24" s="14">
        <f aca="true" t="shared" si="8" ref="C24:I24">C25+C26</f>
        <v>45260</v>
      </c>
      <c r="D24" s="14">
        <f t="shared" si="8"/>
        <v>68564</v>
      </c>
      <c r="E24" s="14">
        <f t="shared" si="8"/>
        <v>95241</v>
      </c>
      <c r="F24" s="14">
        <f t="shared" si="8"/>
        <v>53686</v>
      </c>
      <c r="G24" s="14">
        <f t="shared" si="8"/>
        <v>71641</v>
      </c>
      <c r="H24" s="14">
        <f t="shared" si="8"/>
        <v>31843</v>
      </c>
      <c r="I24" s="14">
        <f t="shared" si="8"/>
        <v>16475</v>
      </c>
      <c r="J24" s="12">
        <f t="shared" si="7"/>
        <v>436399</v>
      </c>
    </row>
    <row r="25" spans="1:10" ht="18.75" customHeight="1">
      <c r="A25" s="13" t="s">
        <v>33</v>
      </c>
      <c r="B25" s="14">
        <v>38017</v>
      </c>
      <c r="C25" s="14">
        <v>32692</v>
      </c>
      <c r="D25" s="14">
        <v>50017</v>
      </c>
      <c r="E25" s="14">
        <v>69377</v>
      </c>
      <c r="F25" s="14">
        <v>39402</v>
      </c>
      <c r="G25" s="14">
        <v>51469</v>
      </c>
      <c r="H25" s="14">
        <v>22822</v>
      </c>
      <c r="I25" s="14">
        <v>11794</v>
      </c>
      <c r="J25" s="12">
        <f t="shared" si="7"/>
        <v>279295</v>
      </c>
    </row>
    <row r="26" spans="1:10" ht="18.75" customHeight="1">
      <c r="A26" s="13" t="s">
        <v>34</v>
      </c>
      <c r="B26" s="14">
        <v>21384</v>
      </c>
      <c r="C26" s="14">
        <v>18389</v>
      </c>
      <c r="D26" s="14">
        <v>28134</v>
      </c>
      <c r="E26" s="14">
        <v>39025</v>
      </c>
      <c r="F26" s="14">
        <v>22164</v>
      </c>
      <c r="G26" s="14">
        <v>28952</v>
      </c>
      <c r="H26" s="14">
        <v>12837</v>
      </c>
      <c r="I26" s="14">
        <v>6634</v>
      </c>
      <c r="J26" s="12">
        <f t="shared" si="7"/>
        <v>157104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0.9759</v>
      </c>
      <c r="C29" s="22">
        <v>0.9758</v>
      </c>
      <c r="D29" s="22">
        <v>1</v>
      </c>
      <c r="E29" s="22">
        <v>0.9896</v>
      </c>
      <c r="F29" s="22">
        <v>1</v>
      </c>
      <c r="G29" s="22">
        <v>1</v>
      </c>
      <c r="H29" s="22">
        <v>0.9401</v>
      </c>
      <c r="I29" s="22">
        <v>0.9903</v>
      </c>
      <c r="J29" s="21"/>
    </row>
    <row r="30" spans="1:10" ht="18.75" customHeight="1">
      <c r="A30" s="17" t="s">
        <v>36</v>
      </c>
      <c r="B30" s="23">
        <v>0.749</v>
      </c>
      <c r="C30" s="23">
        <v>0.6745</v>
      </c>
      <c r="D30" s="23">
        <v>0.7089</v>
      </c>
      <c r="E30" s="23">
        <v>0.6991</v>
      </c>
      <c r="F30" s="23">
        <v>0.6648</v>
      </c>
      <c r="G30" s="23">
        <v>0.6436</v>
      </c>
      <c r="H30" s="23">
        <v>0.5678</v>
      </c>
      <c r="I30" s="24">
        <v>0.8012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0.969943441558574</v>
      </c>
      <c r="C32" s="23">
        <f aca="true" t="shared" si="9" ref="C32:I32">(((+C$8+C$20)*C$29)+(C$24*C$30))/C$7</f>
        <v>0.9598057750434665</v>
      </c>
      <c r="D32" s="23">
        <f t="shared" si="9"/>
        <v>0.972729391052756</v>
      </c>
      <c r="E32" s="23">
        <f t="shared" si="9"/>
        <v>0.9682959451952557</v>
      </c>
      <c r="F32" s="23">
        <f t="shared" si="9"/>
        <v>0.9656862659273944</v>
      </c>
      <c r="G32" s="23">
        <f t="shared" si="9"/>
        <v>0.9706277239496232</v>
      </c>
      <c r="H32" s="23">
        <f t="shared" si="9"/>
        <v>0.9310205563717713</v>
      </c>
      <c r="I32" s="23">
        <f t="shared" si="9"/>
        <v>0.9886934047649953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1.5173795199742333</v>
      </c>
      <c r="C35" s="26">
        <f aca="true" t="shared" si="10" ref="C35:I35">C32*C34</f>
        <v>1.4763732431718601</v>
      </c>
      <c r="D35" s="26">
        <f t="shared" si="10"/>
        <v>1.511621473695983</v>
      </c>
      <c r="E35" s="26">
        <f t="shared" si="10"/>
        <v>1.5039572620772712</v>
      </c>
      <c r="F35" s="26">
        <f t="shared" si="10"/>
        <v>1.4597313595758494</v>
      </c>
      <c r="G35" s="26">
        <f t="shared" si="10"/>
        <v>1.537862565825783</v>
      </c>
      <c r="H35" s="26">
        <f t="shared" si="10"/>
        <v>1.690360922148588</v>
      </c>
      <c r="I35" s="26">
        <f t="shared" si="10"/>
        <v>1.8987856838511736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744352.04</v>
      </c>
      <c r="C41" s="29">
        <f aca="true" t="shared" si="13" ref="C41:I41">+C42+C43</f>
        <v>551942.14</v>
      </c>
      <c r="D41" s="29">
        <f t="shared" si="13"/>
        <v>838017.25</v>
      </c>
      <c r="E41" s="29">
        <f t="shared" si="13"/>
        <v>1063985.09</v>
      </c>
      <c r="F41" s="29">
        <f t="shared" si="13"/>
        <v>637648.61</v>
      </c>
      <c r="G41" s="29">
        <f t="shared" si="13"/>
        <v>1091527.18</v>
      </c>
      <c r="H41" s="29">
        <f t="shared" si="13"/>
        <v>633947.89</v>
      </c>
      <c r="I41" s="29">
        <f t="shared" si="13"/>
        <v>482726.39</v>
      </c>
      <c r="J41" s="29">
        <f t="shared" si="12"/>
        <v>6044146.59</v>
      </c>
      <c r="L41" s="43"/>
      <c r="M41" s="43"/>
    </row>
    <row r="42" spans="1:10" ht="15.75">
      <c r="A42" s="17" t="s">
        <v>72</v>
      </c>
      <c r="B42" s="30">
        <f>ROUND(+B7*B35,2)</f>
        <v>744352.04</v>
      </c>
      <c r="C42" s="30">
        <f aca="true" t="shared" si="14" ref="C42:I42">ROUND(+C7*C35,2)</f>
        <v>551942.14</v>
      </c>
      <c r="D42" s="30">
        <f t="shared" si="14"/>
        <v>838017.25</v>
      </c>
      <c r="E42" s="30">
        <f t="shared" si="14"/>
        <v>1063985.09</v>
      </c>
      <c r="F42" s="30">
        <f t="shared" si="14"/>
        <v>637648.61</v>
      </c>
      <c r="G42" s="30">
        <f t="shared" si="14"/>
        <v>1091527.18</v>
      </c>
      <c r="H42" s="30">
        <f t="shared" si="14"/>
        <v>633947.89</v>
      </c>
      <c r="I42" s="30">
        <f t="shared" si="14"/>
        <v>482726.39</v>
      </c>
      <c r="J42" s="30">
        <f>SUM(B42:I42)</f>
        <v>6044146.59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-110641.96</v>
      </c>
      <c r="C45" s="31">
        <f t="shared" si="16"/>
        <v>-108500.08</v>
      </c>
      <c r="D45" s="31">
        <f t="shared" si="16"/>
        <v>-115313</v>
      </c>
      <c r="E45" s="31">
        <f t="shared" si="16"/>
        <v>-135242.73</v>
      </c>
      <c r="F45" s="31">
        <f t="shared" si="16"/>
        <v>-114658.86</v>
      </c>
      <c r="G45" s="31">
        <f t="shared" si="16"/>
        <v>-147532.43</v>
      </c>
      <c r="H45" s="31">
        <f t="shared" si="16"/>
        <v>-66849.57</v>
      </c>
      <c r="I45" s="31">
        <f t="shared" si="16"/>
        <v>-72499.7</v>
      </c>
      <c r="J45" s="31">
        <f t="shared" si="16"/>
        <v>-871238.33</v>
      </c>
      <c r="L45" s="43"/>
    </row>
    <row r="46" spans="1:12" ht="15.75">
      <c r="A46" s="17" t="s">
        <v>42</v>
      </c>
      <c r="B46" s="32">
        <f>B47+B48</f>
        <v>-105675</v>
      </c>
      <c r="C46" s="32">
        <f aca="true" t="shared" si="17" ref="C46:I46">C47+C48</f>
        <v>-103140</v>
      </c>
      <c r="D46" s="32">
        <f t="shared" si="17"/>
        <v>-112443</v>
      </c>
      <c r="E46" s="32">
        <f t="shared" si="17"/>
        <v>-129375</v>
      </c>
      <c r="F46" s="32">
        <f t="shared" si="17"/>
        <v>-113070</v>
      </c>
      <c r="G46" s="32">
        <f t="shared" si="17"/>
        <v>-137766</v>
      </c>
      <c r="H46" s="32">
        <f t="shared" si="17"/>
        <v>-60549</v>
      </c>
      <c r="I46" s="32">
        <f t="shared" si="17"/>
        <v>-70509</v>
      </c>
      <c r="J46" s="31">
        <f t="shared" si="12"/>
        <v>-832527</v>
      </c>
      <c r="L46" s="43"/>
    </row>
    <row r="47" spans="1:12" ht="15.75">
      <c r="A47" s="13" t="s">
        <v>67</v>
      </c>
      <c r="B47" s="20">
        <f aca="true" t="shared" si="18" ref="B47:I47">ROUND(-B9*$D$3,2)</f>
        <v>-105675</v>
      </c>
      <c r="C47" s="20">
        <f t="shared" si="18"/>
        <v>-103140</v>
      </c>
      <c r="D47" s="20">
        <f t="shared" si="18"/>
        <v>-112443</v>
      </c>
      <c r="E47" s="20">
        <f t="shared" si="18"/>
        <v>-129375</v>
      </c>
      <c r="F47" s="20">
        <f t="shared" si="18"/>
        <v>-113070</v>
      </c>
      <c r="G47" s="20">
        <f t="shared" si="18"/>
        <v>-137766</v>
      </c>
      <c r="H47" s="20">
        <f t="shared" si="18"/>
        <v>-60549</v>
      </c>
      <c r="I47" s="20">
        <f t="shared" si="18"/>
        <v>-70509</v>
      </c>
      <c r="J47" s="57">
        <f t="shared" si="12"/>
        <v>-832527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-4966.96</v>
      </c>
      <c r="C49" s="32">
        <f t="shared" si="20"/>
        <v>-5360.08</v>
      </c>
      <c r="D49" s="32">
        <f t="shared" si="20"/>
        <v>-2870</v>
      </c>
      <c r="E49" s="32">
        <f t="shared" si="20"/>
        <v>-5867.73</v>
      </c>
      <c r="F49" s="32">
        <f t="shared" si="20"/>
        <v>-1588.86</v>
      </c>
      <c r="G49" s="32">
        <f t="shared" si="20"/>
        <v>-9766.43</v>
      </c>
      <c r="H49" s="32">
        <f t="shared" si="20"/>
        <v>-6300.57</v>
      </c>
      <c r="I49" s="32">
        <f t="shared" si="20"/>
        <v>-1990.7</v>
      </c>
      <c r="J49" s="32">
        <f t="shared" si="20"/>
        <v>-38711.33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-38711.33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-500</v>
      </c>
      <c r="G52" s="27">
        <v>-500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633710.0800000001</v>
      </c>
      <c r="C57" s="35">
        <f t="shared" si="21"/>
        <v>443442.06</v>
      </c>
      <c r="D57" s="35">
        <f t="shared" si="21"/>
        <v>722704.25</v>
      </c>
      <c r="E57" s="35">
        <f t="shared" si="21"/>
        <v>928742.3600000001</v>
      </c>
      <c r="F57" s="35">
        <f t="shared" si="21"/>
        <v>522989.75</v>
      </c>
      <c r="G57" s="35">
        <f t="shared" si="21"/>
        <v>943994.75</v>
      </c>
      <c r="H57" s="35">
        <f t="shared" si="21"/>
        <v>567098.3200000001</v>
      </c>
      <c r="I57" s="35">
        <f t="shared" si="21"/>
        <v>410226.69</v>
      </c>
      <c r="J57" s="35">
        <f>SUM(B57:I57)</f>
        <v>5172908.260000001</v>
      </c>
      <c r="L57" s="43"/>
    </row>
    <row r="58" spans="1:12" ht="15.75">
      <c r="A58" s="41"/>
      <c r="B58" s="65"/>
      <c r="C58" s="65"/>
      <c r="D58" s="65"/>
      <c r="E58" s="65"/>
      <c r="F58" s="65"/>
      <c r="G58" s="65"/>
      <c r="H58" s="65"/>
      <c r="I58" s="65"/>
      <c r="J58" s="66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5172908.27</v>
      </c>
      <c r="L60" s="43"/>
    </row>
    <row r="61" spans="1:10" ht="17.25" customHeight="1">
      <c r="A61" s="17" t="s">
        <v>46</v>
      </c>
      <c r="B61" s="45">
        <v>100274.41</v>
      </c>
      <c r="C61" s="45">
        <v>96066.9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204159.16999999998</v>
      </c>
    </row>
    <row r="62" spans="1:10" ht="17.25" customHeight="1">
      <c r="A62" s="17" t="s">
        <v>52</v>
      </c>
      <c r="B62" s="45">
        <v>347688.73</v>
      </c>
      <c r="C62" s="45">
        <v>263550.74</v>
      </c>
      <c r="D62" s="44">
        <v>0</v>
      </c>
      <c r="E62" s="45">
        <v>72006.85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767047.85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74108.64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-34410.4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114048.7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149309.2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5057.59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40322.54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46459.01</v>
      </c>
      <c r="E66" s="44">
        <v>0</v>
      </c>
      <c r="F66" s="45">
        <v>77999.33</v>
      </c>
      <c r="G66" s="44">
        <v>0</v>
      </c>
      <c r="H66" s="44">
        <v>0</v>
      </c>
      <c r="I66" s="44">
        <v>0</v>
      </c>
      <c r="J66" s="35">
        <f t="shared" si="22"/>
        <v>110718.56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77437.67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-24677.13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77189.69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99992.72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12279.11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13232.38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185242.35</v>
      </c>
      <c r="G70" s="44">
        <v>0</v>
      </c>
      <c r="H70" s="44">
        <v>0</v>
      </c>
      <c r="I70" s="44">
        <v>0</v>
      </c>
      <c r="J70" s="35">
        <f t="shared" si="22"/>
        <v>232190.35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129259.5</v>
      </c>
      <c r="H71" s="45">
        <v>157402.42</v>
      </c>
      <c r="I71" s="44">
        <v>0</v>
      </c>
      <c r="J71" s="32">
        <f t="shared" si="22"/>
        <v>416289.23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259137.18</v>
      </c>
      <c r="H72" s="44">
        <v>0</v>
      </c>
      <c r="I72" s="44">
        <v>0</v>
      </c>
      <c r="J72" s="35">
        <f t="shared" si="22"/>
        <v>222426.42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59720.81</v>
      </c>
      <c r="J73" s="32">
        <f t="shared" si="22"/>
        <v>101005.07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85550.67</v>
      </c>
      <c r="J74" s="35">
        <f t="shared" si="22"/>
        <v>138257.56</v>
      </c>
    </row>
    <row r="75" spans="1:10" ht="17.25" customHeight="1">
      <c r="A75" s="41" t="s">
        <v>65</v>
      </c>
      <c r="B75" s="39">
        <v>176451.5</v>
      </c>
      <c r="C75" s="39">
        <v>86681.5</v>
      </c>
      <c r="D75" s="39">
        <v>496296.1</v>
      </c>
      <c r="E75" s="39">
        <v>685154.2</v>
      </c>
      <c r="F75" s="39">
        <v>269098.2</v>
      </c>
      <c r="G75" s="39">
        <v>557399.72</v>
      </c>
      <c r="H75" s="39">
        <v>381313.67</v>
      </c>
      <c r="I75" s="39">
        <v>263586.61</v>
      </c>
      <c r="J75" s="39">
        <f>SUM(B75:I75)</f>
        <v>2737044.75</v>
      </c>
    </row>
    <row r="76" spans="1:10" ht="17.25" customHeight="1">
      <c r="A76" s="59"/>
      <c r="B76" s="60">
        <v>0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1.5763779030387914</v>
      </c>
      <c r="C79" s="55">
        <v>1.5234613754371094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1.46221849238428</v>
      </c>
      <c r="C80" s="55">
        <v>1.4083033298964998</v>
      </c>
      <c r="D80" s="55"/>
      <c r="E80" s="55">
        <v>1.4991738379827229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1.3957456397605534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1.4697557015243932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1.7721975312082034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1.6589606874441585</v>
      </c>
      <c r="E84" s="55">
        <v>0</v>
      </c>
      <c r="F84" s="55">
        <v>1.4840667966410541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1.4462318846413964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1.4439478359960116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1.4310031888304748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1.4308691191191192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1.4607651722293593</v>
      </c>
      <c r="H89" s="55">
        <v>1.639484246533231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1.5981233268466029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1.8340583469090286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1.899576629495838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2014-02-03T18:45:23Z</dcterms:modified>
  <cp:category/>
  <cp:version/>
  <cp:contentType/>
  <cp:contentStatus/>
</cp:coreProperties>
</file>