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<sst xmlns="http://schemas.openxmlformats.org/spreadsheetml/2006/main" count="98" uniqueCount="98">
  <si>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</si>
  <si>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</si>
  <si>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</si>
  <si>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</si>
  <si>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</si>
  <si>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</si>
  <si>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</si>
  <si>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</si>
  <si>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</si>
  <si>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</si>
  <si>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</si>
  <si>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</si>
  <si>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</si>
  <si>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</si>
  <si>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</si>
  <si>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</si>
  <si>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</si>
  <si>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</si>
  <si>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</si>
  <si>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</si>
  <si>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</si>
  <si>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</si>
  <si>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</si>
  <si>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</si>
  <si>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</si>
  <si>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</si>
  <si>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</si>
  <si>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</si>
  <si>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</si>
  <si>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</si>
  <si>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</si>
  <si>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</si>
  <si>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</si>
  <si>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</si>
  <si>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</si>
  <si>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</si>
  <si>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</si>
  <si>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</si>
  <si>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</si>
  <si>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</si>
  <si>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</si>
  <si>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</si>
  <si>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</si>
  <si>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</si>
  <si>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</si>
  <si>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</si>
  <si>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</si>
  <si>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</si>
  <si>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</si>
  <si>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</si>
  <si>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</si>
  <si>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</si>
  <si>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</si>
  <si>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</si>
  <si>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</si>
  <si>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</si>
  <si>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</si>
  <si>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</si>
  <si>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</si>
  <si>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</si>
  <si>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</si>
  <si>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</si>
  <si>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</si>
  <si>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</si>
  <si>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</si>
  <si>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</si>
  <si>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</si>
  <si>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</si>
  <si>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</si>
  <si>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</si>
  <si>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</si>
  <si>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</si>
  <si>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</si>
  <si>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</si>
  <si>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</si>
  <si>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</si>
  <si>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</si>
  <si>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</si>
  <si>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</si>
  <si>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</si>
  <si>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</si>
  <si>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</si>
  <si>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</si>
  <si>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</si>
  <si>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</si>
  <si>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</si>
  <si>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</si>
  <si>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</si>
  <si>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</si>
  <si>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</si>
  <si>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</si>
  <si>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</si>
  <si>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</si>
  <si>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</si>
  <si>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</si>
  <si>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</si>
  <si>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</si>
  <si>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01/07/14 - VENCIMENTO 08/07/14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</si>
</sst>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474832</v>
      </c>
      <c r="C7" s="10">
        <f aca="true" t="shared" si="0" ref="C7:I7">C8+C20+C24</f>
        <v>364001</v>
      </c>
      <c r="D7" s="10">
        <f t="shared" si="0"/>
        <v>524551</v>
      </c>
      <c r="E7" s="10">
        <f t="shared" si="0"/>
        <v>646582</v>
      </c>
      <c r="F7" s="10">
        <f t="shared" si="0"/>
        <v>429258</v>
      </c>
      <c r="G7" s="10">
        <f t="shared" si="0"/>
        <v>686640</v>
      </c>
      <c r="H7" s="10">
        <f t="shared" si="0"/>
        <v>359852</v>
      </c>
      <c r="I7" s="10">
        <f t="shared" si="0"/>
        <v>249110</v>
      </c>
      <c r="J7" s="10">
        <f>+J8+J20+J24</f>
        <v>3734826</v>
      </c>
      <c r="L7" s="42"/>
    </row>
    <row r="8" spans="1:10" ht="15.75">
      <c r="A8" s="11" t="s">
        <v>96</v>
      </c>
      <c r="B8" s="12">
        <f>+B9+B12+B16</f>
        <v>262731</v>
      </c>
      <c r="C8" s="12">
        <f aca="true" t="shared" si="1" ref="C8:I8">+C9+C12+C16</f>
        <v>212323</v>
      </c>
      <c r="D8" s="12">
        <f t="shared" si="1"/>
        <v>332075</v>
      </c>
      <c r="E8" s="12">
        <f t="shared" si="1"/>
        <v>378657</v>
      </c>
      <c r="F8" s="12">
        <f t="shared" si="1"/>
        <v>241472</v>
      </c>
      <c r="G8" s="12">
        <f t="shared" si="1"/>
        <v>394050</v>
      </c>
      <c r="H8" s="12">
        <f t="shared" si="1"/>
        <v>188818</v>
      </c>
      <c r="I8" s="12">
        <f t="shared" si="1"/>
        <v>150039</v>
      </c>
      <c r="J8" s="12">
        <f>SUM(B8:I8)</f>
        <v>2160165</v>
      </c>
    </row>
    <row r="9" spans="1:10" ht="15.75">
      <c r="A9" s="13" t="s">
        <v>22</v>
      </c>
      <c r="B9" s="14">
        <v>31272</v>
      </c>
      <c r="C9" s="14">
        <v>30448</v>
      </c>
      <c r="D9" s="14">
        <v>33632</v>
      </c>
      <c r="E9" s="14">
        <v>37572</v>
      </c>
      <c r="F9" s="14">
        <v>33424</v>
      </c>
      <c r="G9" s="14">
        <v>40283</v>
      </c>
      <c r="H9" s="14">
        <v>18188</v>
      </c>
      <c r="I9" s="14">
        <v>22099</v>
      </c>
      <c r="J9" s="12">
        <f aca="true" t="shared" si="2" ref="J9:J19">SUM(B9:I9)</f>
        <v>246918</v>
      </c>
    </row>
    <row r="10" spans="1:10" ht="15.75">
      <c r="A10" s="15" t="s">
        <v>23</v>
      </c>
      <c r="B10" s="14">
        <f>+B9-B11</f>
        <v>31272</v>
      </c>
      <c r="C10" s="14">
        <f aca="true" t="shared" si="3" ref="C10:I10">+C9-C11</f>
        <v>30448</v>
      </c>
      <c r="D10" s="14">
        <f t="shared" si="3"/>
        <v>33632</v>
      </c>
      <c r="E10" s="14">
        <f t="shared" si="3"/>
        <v>37572</v>
      </c>
      <c r="F10" s="14">
        <f t="shared" si="3"/>
        <v>33424</v>
      </c>
      <c r="G10" s="14">
        <f t="shared" si="3"/>
        <v>40283</v>
      </c>
      <c r="H10" s="14">
        <f t="shared" si="3"/>
        <v>18188</v>
      </c>
      <c r="I10" s="14">
        <f t="shared" si="3"/>
        <v>22099</v>
      </c>
      <c r="J10" s="12">
        <f t="shared" si="2"/>
        <v>246918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225824</v>
      </c>
      <c r="C12" s="14">
        <f aca="true" t="shared" si="4" ref="C12:I12">C13+C14+C15</f>
        <v>177426</v>
      </c>
      <c r="D12" s="14">
        <f t="shared" si="4"/>
        <v>292700</v>
      </c>
      <c r="E12" s="14">
        <f t="shared" si="4"/>
        <v>333637</v>
      </c>
      <c r="F12" s="14">
        <f t="shared" si="4"/>
        <v>202883</v>
      </c>
      <c r="G12" s="14">
        <f t="shared" si="4"/>
        <v>346350</v>
      </c>
      <c r="H12" s="14">
        <f t="shared" si="4"/>
        <v>166716</v>
      </c>
      <c r="I12" s="14">
        <f t="shared" si="4"/>
        <v>125726</v>
      </c>
      <c r="J12" s="12">
        <f t="shared" si="2"/>
        <v>1871262</v>
      </c>
    </row>
    <row r="13" spans="1:10" ht="15.75">
      <c r="A13" s="15" t="s">
        <v>25</v>
      </c>
      <c r="B13" s="14">
        <v>102763</v>
      </c>
      <c r="C13" s="14">
        <v>83137</v>
      </c>
      <c r="D13" s="14">
        <v>133884</v>
      </c>
      <c r="E13" s="14">
        <v>155084</v>
      </c>
      <c r="F13" s="14">
        <v>99105</v>
      </c>
      <c r="G13" s="14">
        <v>165034</v>
      </c>
      <c r="H13" s="14">
        <v>78790</v>
      </c>
      <c r="I13" s="14">
        <v>59322</v>
      </c>
      <c r="J13" s="12">
        <f t="shared" si="2"/>
        <v>877119</v>
      </c>
    </row>
    <row r="14" spans="1:10" ht="15.75">
      <c r="A14" s="15" t="s">
        <v>26</v>
      </c>
      <c r="B14" s="14">
        <v>105656</v>
      </c>
      <c r="C14" s="14">
        <v>80044</v>
      </c>
      <c r="D14" s="14">
        <v>137674</v>
      </c>
      <c r="E14" s="14">
        <v>153295</v>
      </c>
      <c r="F14" s="14">
        <v>88914</v>
      </c>
      <c r="G14" s="14">
        <v>157088</v>
      </c>
      <c r="H14" s="14">
        <v>76185</v>
      </c>
      <c r="I14" s="14">
        <v>58747</v>
      </c>
      <c r="J14" s="12">
        <f t="shared" si="2"/>
        <v>857603</v>
      </c>
    </row>
    <row r="15" spans="1:10" ht="15.75">
      <c r="A15" s="15" t="s">
        <v>27</v>
      </c>
      <c r="B15" s="14">
        <v>17405</v>
      </c>
      <c r="C15" s="14">
        <v>14245</v>
      </c>
      <c r="D15" s="14">
        <v>21142</v>
      </c>
      <c r="E15" s="14">
        <v>25258</v>
      </c>
      <c r="F15" s="14">
        <v>14864</v>
      </c>
      <c r="G15" s="14">
        <v>24228</v>
      </c>
      <c r="H15" s="14">
        <v>11741</v>
      </c>
      <c r="I15" s="14">
        <v>7657</v>
      </c>
      <c r="J15" s="12">
        <f t="shared" si="2"/>
        <v>136540</v>
      </c>
    </row>
    <row r="16" spans="1:10" ht="15.75">
      <c r="A16" s="16" t="s">
        <v>95</v>
      </c>
      <c r="B16" s="14">
        <f>B17+B18+B19</f>
        <v>5635</v>
      </c>
      <c r="C16" s="14">
        <f aca="true" t="shared" si="5" ref="C16:I16">C17+C18+C19</f>
        <v>4449</v>
      </c>
      <c r="D16" s="14">
        <f t="shared" si="5"/>
        <v>5743</v>
      </c>
      <c r="E16" s="14">
        <f t="shared" si="5"/>
        <v>7448</v>
      </c>
      <c r="F16" s="14">
        <f t="shared" si="5"/>
        <v>5165</v>
      </c>
      <c r="G16" s="14">
        <f t="shared" si="5"/>
        <v>7417</v>
      </c>
      <c r="H16" s="14">
        <f t="shared" si="5"/>
        <v>3914</v>
      </c>
      <c r="I16" s="14">
        <f t="shared" si="5"/>
        <v>2214</v>
      </c>
      <c r="J16" s="12">
        <f t="shared" si="2"/>
        <v>41985</v>
      </c>
    </row>
    <row r="17" spans="1:10" ht="15.75">
      <c r="A17" s="15" t="s">
        <v>92</v>
      </c>
      <c r="B17" s="14">
        <v>2345</v>
      </c>
      <c r="C17" s="14">
        <v>1982</v>
      </c>
      <c r="D17" s="14">
        <v>2411</v>
      </c>
      <c r="E17" s="14">
        <v>3285</v>
      </c>
      <c r="F17" s="14">
        <v>2451</v>
      </c>
      <c r="G17" s="14">
        <v>3491</v>
      </c>
      <c r="H17" s="14">
        <v>1889</v>
      </c>
      <c r="I17" s="14">
        <v>1086</v>
      </c>
      <c r="J17" s="12">
        <f t="shared" si="2"/>
        <v>18940</v>
      </c>
    </row>
    <row r="18" spans="1:10" ht="15.75">
      <c r="A18" s="15" t="s">
        <v>93</v>
      </c>
      <c r="B18" s="14">
        <v>162</v>
      </c>
      <c r="C18" s="14">
        <v>134</v>
      </c>
      <c r="D18" s="14">
        <v>221</v>
      </c>
      <c r="E18" s="14">
        <v>276</v>
      </c>
      <c r="F18" s="14">
        <v>194</v>
      </c>
      <c r="G18" s="14">
        <v>287</v>
      </c>
      <c r="H18" s="14">
        <v>156</v>
      </c>
      <c r="I18" s="14">
        <v>89</v>
      </c>
      <c r="J18" s="12">
        <f t="shared" si="2"/>
        <v>1519</v>
      </c>
    </row>
    <row r="19" spans="1:10" ht="15.75">
      <c r="A19" s="15" t="s">
        <v>94</v>
      </c>
      <c r="B19" s="14">
        <v>3128</v>
      </c>
      <c r="C19" s="14">
        <v>2333</v>
      </c>
      <c r="D19" s="14">
        <v>3111</v>
      </c>
      <c r="E19" s="14">
        <v>3887</v>
      </c>
      <c r="F19" s="14">
        <v>2520</v>
      </c>
      <c r="G19" s="14">
        <v>3639</v>
      </c>
      <c r="H19" s="14">
        <v>1869</v>
      </c>
      <c r="I19" s="14">
        <v>1039</v>
      </c>
      <c r="J19" s="12">
        <f t="shared" si="2"/>
        <v>21526</v>
      </c>
    </row>
    <row r="20" spans="1:10" ht="15.75">
      <c r="A20" s="17" t="s">
        <v>28</v>
      </c>
      <c r="B20" s="18">
        <f>B21+B22+B23</f>
        <v>155681</v>
      </c>
      <c r="C20" s="18">
        <f aca="true" t="shared" si="6" ref="C20:I20">C21+C22+C23</f>
        <v>103296</v>
      </c>
      <c r="D20" s="18">
        <f t="shared" si="6"/>
        <v>123201</v>
      </c>
      <c r="E20" s="18">
        <f t="shared" si="6"/>
        <v>176863</v>
      </c>
      <c r="F20" s="18">
        <f t="shared" si="6"/>
        <v>129755</v>
      </c>
      <c r="G20" s="18">
        <f t="shared" si="6"/>
        <v>215541</v>
      </c>
      <c r="H20" s="18">
        <f t="shared" si="6"/>
        <v>135706</v>
      </c>
      <c r="I20" s="18">
        <f t="shared" si="6"/>
        <v>81342</v>
      </c>
      <c r="J20" s="12">
        <f aca="true" t="shared" si="7" ref="J20:J26">SUM(B20:I20)</f>
        <v>1121385</v>
      </c>
    </row>
    <row r="21" spans="1:10" ht="18.75" customHeight="1">
      <c r="A21" s="13" t="s">
        <v>29</v>
      </c>
      <c r="B21" s="14">
        <v>77757</v>
      </c>
      <c r="C21" s="14">
        <v>55448</v>
      </c>
      <c r="D21" s="14">
        <v>64788</v>
      </c>
      <c r="E21" s="14">
        <v>93542</v>
      </c>
      <c r="F21" s="14">
        <v>72347</v>
      </c>
      <c r="G21" s="14">
        <v>114865</v>
      </c>
      <c r="H21" s="14">
        <v>70796</v>
      </c>
      <c r="I21" s="14">
        <v>42501</v>
      </c>
      <c r="J21" s="12">
        <f t="shared" si="7"/>
        <v>592044</v>
      </c>
    </row>
    <row r="22" spans="1:10" ht="18.75" customHeight="1">
      <c r="A22" s="13" t="s">
        <v>30</v>
      </c>
      <c r="B22" s="14">
        <v>66648</v>
      </c>
      <c r="C22" s="14">
        <v>40092</v>
      </c>
      <c r="D22" s="14">
        <v>49928</v>
      </c>
      <c r="E22" s="14">
        <v>70556</v>
      </c>
      <c r="F22" s="14">
        <v>48894</v>
      </c>
      <c r="G22" s="14">
        <v>86618</v>
      </c>
      <c r="H22" s="14">
        <v>56500</v>
      </c>
      <c r="I22" s="14">
        <v>34201</v>
      </c>
      <c r="J22" s="12">
        <f t="shared" si="7"/>
        <v>453437</v>
      </c>
    </row>
    <row r="23" spans="1:10" ht="18.75" customHeight="1">
      <c r="A23" s="13" t="s">
        <v>31</v>
      </c>
      <c r="B23" s="14">
        <v>11276</v>
      </c>
      <c r="C23" s="14">
        <v>7756</v>
      </c>
      <c r="D23" s="14">
        <v>8485</v>
      </c>
      <c r="E23" s="14">
        <v>12765</v>
      </c>
      <c r="F23" s="14">
        <v>8514</v>
      </c>
      <c r="G23" s="14">
        <v>14058</v>
      </c>
      <c r="H23" s="14">
        <v>8410</v>
      </c>
      <c r="I23" s="14">
        <v>4640</v>
      </c>
      <c r="J23" s="12">
        <f t="shared" si="7"/>
        <v>75904</v>
      </c>
    </row>
    <row r="24" spans="1:10" ht="18.75" customHeight="1">
      <c r="A24" s="17" t="s">
        <v>32</v>
      </c>
      <c r="B24" s="14">
        <f>B25+B26</f>
        <v>56420</v>
      </c>
      <c r="C24" s="14">
        <f aca="true" t="shared" si="8" ref="C24:I24">C25+C26</f>
        <v>48382</v>
      </c>
      <c r="D24" s="14">
        <f t="shared" si="8"/>
        <v>69275</v>
      </c>
      <c r="E24" s="14">
        <f t="shared" si="8"/>
        <v>91062</v>
      </c>
      <c r="F24" s="14">
        <f t="shared" si="8"/>
        <v>58031</v>
      </c>
      <c r="G24" s="14">
        <f t="shared" si="8"/>
        <v>77049</v>
      </c>
      <c r="H24" s="14">
        <f t="shared" si="8"/>
        <v>35328</v>
      </c>
      <c r="I24" s="14">
        <f t="shared" si="8"/>
        <v>17729</v>
      </c>
      <c r="J24" s="12">
        <f t="shared" si="7"/>
        <v>453276</v>
      </c>
    </row>
    <row r="25" spans="1:10" ht="18.75" customHeight="1">
      <c r="A25" s="13" t="s">
        <v>33</v>
      </c>
      <c r="B25" s="14">
        <v>36109</v>
      </c>
      <c r="C25" s="14">
        <v>30964</v>
      </c>
      <c r="D25" s="14">
        <v>44336</v>
      </c>
      <c r="E25" s="14">
        <v>58280</v>
      </c>
      <c r="F25" s="14">
        <v>37140</v>
      </c>
      <c r="G25" s="14">
        <v>49311</v>
      </c>
      <c r="H25" s="14">
        <v>22610</v>
      </c>
      <c r="I25" s="14">
        <v>11347</v>
      </c>
      <c r="J25" s="12">
        <f t="shared" si="7"/>
        <v>290097</v>
      </c>
    </row>
    <row r="26" spans="1:10" ht="18.75" customHeight="1">
      <c r="A26" s="13" t="s">
        <v>34</v>
      </c>
      <c r="B26" s="14">
        <v>20311</v>
      </c>
      <c r="C26" s="14">
        <v>17418</v>
      </c>
      <c r="D26" s="14">
        <v>24939</v>
      </c>
      <c r="E26" s="14">
        <v>32782</v>
      </c>
      <c r="F26" s="14">
        <v>20891</v>
      </c>
      <c r="G26" s="14">
        <v>27738</v>
      </c>
      <c r="H26" s="14">
        <v>12718</v>
      </c>
      <c r="I26" s="14">
        <v>6382</v>
      </c>
      <c r="J26" s="12">
        <f t="shared" si="7"/>
        <v>163179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0.9489395213464973</v>
      </c>
      <c r="C32" s="23">
        <f aca="true" t="shared" si="9" ref="C32:I32">(((+C$8+C$20)*C$29)+(C$24*C$30))/C$7</f>
        <v>0.9357520424394439</v>
      </c>
      <c r="D32" s="23">
        <f t="shared" si="9"/>
        <v>0.9615557829457955</v>
      </c>
      <c r="E32" s="23">
        <f t="shared" si="9"/>
        <v>0.9486871521322896</v>
      </c>
      <c r="F32" s="23">
        <f t="shared" si="9"/>
        <v>0.9546846157788557</v>
      </c>
      <c r="G32" s="23">
        <f t="shared" si="9"/>
        <v>0.9600077717581266</v>
      </c>
      <c r="H32" s="23">
        <f t="shared" si="9"/>
        <v>0.9035499338616987</v>
      </c>
      <c r="I32" s="23">
        <f t="shared" si="9"/>
        <v>0.9768418734695515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1.4845209871944605</v>
      </c>
      <c r="C35" s="26">
        <f aca="true" t="shared" si="10" ref="C35:I35">C32*C34</f>
        <v>1.4393737916803526</v>
      </c>
      <c r="D35" s="26">
        <f t="shared" si="10"/>
        <v>1.4942576866977662</v>
      </c>
      <c r="E35" s="26">
        <f t="shared" si="10"/>
        <v>1.4735008846918722</v>
      </c>
      <c r="F35" s="26">
        <f t="shared" si="10"/>
        <v>1.4431012652113182</v>
      </c>
      <c r="G35" s="26">
        <f t="shared" si="10"/>
        <v>1.5210363135735758</v>
      </c>
      <c r="H35" s="26">
        <f t="shared" si="10"/>
        <v>1.6404852599193003</v>
      </c>
      <c r="I35" s="26">
        <f t="shared" si="10"/>
        <v>1.876024817998274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704898.07</v>
      </c>
      <c r="C41" s="29">
        <f aca="true" t="shared" si="13" ref="C41:I41">+C42+C43</f>
        <v>523933.5</v>
      </c>
      <c r="D41" s="29">
        <f t="shared" si="13"/>
        <v>783814.36</v>
      </c>
      <c r="E41" s="29">
        <f t="shared" si="13"/>
        <v>952739.15</v>
      </c>
      <c r="F41" s="29">
        <f t="shared" si="13"/>
        <v>619462.76</v>
      </c>
      <c r="G41" s="29">
        <f t="shared" si="13"/>
        <v>1044404.37</v>
      </c>
      <c r="H41" s="29">
        <f t="shared" si="13"/>
        <v>590331.9</v>
      </c>
      <c r="I41" s="29">
        <f t="shared" si="13"/>
        <v>467336.54</v>
      </c>
      <c r="J41" s="29">
        <f t="shared" si="12"/>
        <v>5686920.65</v>
      </c>
      <c r="L41" s="43"/>
      <c r="M41" s="43"/>
    </row>
    <row r="42" spans="1:10" ht="15.75">
      <c r="A42" s="17" t="s">
        <v>72</v>
      </c>
      <c r="B42" s="30">
        <f>ROUND(+B7*B35,2)</f>
        <v>704898.07</v>
      </c>
      <c r="C42" s="30">
        <f aca="true" t="shared" si="14" ref="C42:I42">ROUND(+C7*C35,2)</f>
        <v>523933.5</v>
      </c>
      <c r="D42" s="30">
        <f t="shared" si="14"/>
        <v>783814.36</v>
      </c>
      <c r="E42" s="30">
        <f t="shared" si="14"/>
        <v>952739.15</v>
      </c>
      <c r="F42" s="30">
        <f t="shared" si="14"/>
        <v>619462.76</v>
      </c>
      <c r="G42" s="30">
        <f t="shared" si="14"/>
        <v>1044404.37</v>
      </c>
      <c r="H42" s="30">
        <f t="shared" si="14"/>
        <v>590331.9</v>
      </c>
      <c r="I42" s="30">
        <f t="shared" si="14"/>
        <v>467336.54</v>
      </c>
      <c r="J42" s="30">
        <f>SUM(B42:I42)</f>
        <v>5686920.65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-93816</v>
      </c>
      <c r="C45" s="31">
        <f t="shared" si="16"/>
        <v>-91344</v>
      </c>
      <c r="D45" s="31">
        <f t="shared" si="16"/>
        <v>-100896</v>
      </c>
      <c r="E45" s="31">
        <f t="shared" si="16"/>
        <v>-112716</v>
      </c>
      <c r="F45" s="31">
        <f t="shared" si="16"/>
        <v>-100272</v>
      </c>
      <c r="G45" s="31">
        <f t="shared" si="16"/>
        <v>-120849</v>
      </c>
      <c r="H45" s="31">
        <f t="shared" si="16"/>
        <v>-54564</v>
      </c>
      <c r="I45" s="31">
        <f t="shared" si="16"/>
        <v>-66297</v>
      </c>
      <c r="J45" s="31">
        <f t="shared" si="16"/>
        <v>-740754</v>
      </c>
      <c r="L45" s="43"/>
    </row>
    <row r="46" spans="1:12" ht="15.75">
      <c r="A46" s="17" t="s">
        <v>42</v>
      </c>
      <c r="B46" s="32">
        <f>B47+B48</f>
        <v>-93816</v>
      </c>
      <c r="C46" s="32">
        <f aca="true" t="shared" si="17" ref="C46:I46">C47+C48</f>
        <v>-91344</v>
      </c>
      <c r="D46" s="32">
        <f t="shared" si="17"/>
        <v>-100896</v>
      </c>
      <c r="E46" s="32">
        <f t="shared" si="17"/>
        <v>-112716</v>
      </c>
      <c r="F46" s="32">
        <f t="shared" si="17"/>
        <v>-100272</v>
      </c>
      <c r="G46" s="32">
        <f t="shared" si="17"/>
        <v>-120849</v>
      </c>
      <c r="H46" s="32">
        <f t="shared" si="17"/>
        <v>-54564</v>
      </c>
      <c r="I46" s="32">
        <f t="shared" si="17"/>
        <v>-66297</v>
      </c>
      <c r="J46" s="31">
        <f t="shared" si="12"/>
        <v>-740754</v>
      </c>
      <c r="L46" s="43"/>
    </row>
    <row r="47" spans="1:12" ht="15.75">
      <c r="A47" s="13" t="s">
        <v>67</v>
      </c>
      <c r="B47" s="20">
        <f aca="true" t="shared" si="18" ref="B47:I47">ROUND(-B9*$D$3,2)</f>
        <v>-93816</v>
      </c>
      <c r="C47" s="20">
        <f t="shared" si="18"/>
        <v>-91344</v>
      </c>
      <c r="D47" s="20">
        <f t="shared" si="18"/>
        <v>-100896</v>
      </c>
      <c r="E47" s="20">
        <f t="shared" si="18"/>
        <v>-112716</v>
      </c>
      <c r="F47" s="20">
        <f t="shared" si="18"/>
        <v>-100272</v>
      </c>
      <c r="G47" s="20">
        <f t="shared" si="18"/>
        <v>-120849</v>
      </c>
      <c r="H47" s="20">
        <f t="shared" si="18"/>
        <v>-54564</v>
      </c>
      <c r="I47" s="20">
        <f t="shared" si="18"/>
        <v>-66297</v>
      </c>
      <c r="J47" s="57">
        <f t="shared" si="12"/>
        <v>-740754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611082.07</v>
      </c>
      <c r="C57" s="35">
        <f t="shared" si="21"/>
        <v>432589.5</v>
      </c>
      <c r="D57" s="35">
        <f t="shared" si="21"/>
        <v>682918.36</v>
      </c>
      <c r="E57" s="35">
        <f t="shared" si="21"/>
        <v>840023.15</v>
      </c>
      <c r="F57" s="35">
        <f t="shared" si="21"/>
        <v>519190.76</v>
      </c>
      <c r="G57" s="35">
        <f t="shared" si="21"/>
        <v>923555.37</v>
      </c>
      <c r="H57" s="35">
        <f t="shared" si="21"/>
        <v>535767.9</v>
      </c>
      <c r="I57" s="35">
        <f t="shared" si="21"/>
        <v>401039.54</v>
      </c>
      <c r="J57" s="35">
        <f>SUM(B57:I57)</f>
        <v>4946166.65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4946166.649999999</v>
      </c>
      <c r="L60" s="43"/>
    </row>
    <row r="61" spans="1:10" ht="17.25" customHeight="1">
      <c r="A61" s="17" t="s">
        <v>46</v>
      </c>
      <c r="B61" s="45">
        <v>96233.85</v>
      </c>
      <c r="C61" s="45">
        <v>91365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187598.85</v>
      </c>
    </row>
    <row r="62" spans="1:10" ht="17.25" customHeight="1">
      <c r="A62" s="17" t="s">
        <v>52</v>
      </c>
      <c r="B62" s="45">
        <v>338396.72</v>
      </c>
      <c r="C62" s="45">
        <v>254543</v>
      </c>
      <c r="D62" s="44">
        <v>0</v>
      </c>
      <c r="E62" s="45">
        <v>16801.68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609741.4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48927.72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48927.72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96572.84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96572.84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-3516.74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-3516.74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44638.43</v>
      </c>
      <c r="E66" s="44">
        <v>0</v>
      </c>
      <c r="F66" s="45">
        <v>74522.64</v>
      </c>
      <c r="G66" s="44">
        <v>0</v>
      </c>
      <c r="H66" s="44">
        <v>0</v>
      </c>
      <c r="I66" s="44">
        <v>0</v>
      </c>
      <c r="J66" s="35">
        <f t="shared" si="22"/>
        <v>119161.07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62338.54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62338.54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66771.02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66771.02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8957.71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8957.71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175569.92</v>
      </c>
      <c r="G70" s="44">
        <v>0</v>
      </c>
      <c r="H70" s="44">
        <v>0</v>
      </c>
      <c r="I70" s="44">
        <v>0</v>
      </c>
      <c r="J70" s="35">
        <f t="shared" si="22"/>
        <v>175569.92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114739.19</v>
      </c>
      <c r="H71" s="45">
        <v>154454.23</v>
      </c>
      <c r="I71" s="44">
        <v>0</v>
      </c>
      <c r="J71" s="32">
        <f t="shared" si="22"/>
        <v>269193.42000000004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251416.47</v>
      </c>
      <c r="H72" s="44">
        <v>0</v>
      </c>
      <c r="I72" s="44">
        <v>0</v>
      </c>
      <c r="J72" s="35">
        <f t="shared" si="22"/>
        <v>251416.47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59703.46</v>
      </c>
      <c r="J73" s="32">
        <f t="shared" si="22"/>
        <v>59703.46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77749.47</v>
      </c>
      <c r="J74" s="35">
        <f t="shared" si="22"/>
        <v>77749.47</v>
      </c>
    </row>
    <row r="75" spans="1:10" ht="17.25" customHeight="1">
      <c r="A75" s="41" t="s">
        <v>65</v>
      </c>
      <c r="B75" s="39">
        <v>176451.5</v>
      </c>
      <c r="C75" s="39">
        <v>86681.5</v>
      </c>
      <c r="D75" s="39">
        <v>496296.1</v>
      </c>
      <c r="E75" s="39">
        <v>685154.2</v>
      </c>
      <c r="F75" s="39">
        <v>269098.2</v>
      </c>
      <c r="G75" s="39">
        <v>557399.72</v>
      </c>
      <c r="H75" s="39">
        <v>381313.67</v>
      </c>
      <c r="I75" s="39">
        <v>263586.61</v>
      </c>
      <c r="J75" s="39">
        <f>SUM(B75:I75)</f>
        <v>2915981.4999999995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1.5788092562679963</v>
      </c>
      <c r="C79" s="55">
        <v>1.5260425638621473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1.4638341234418257</v>
      </c>
      <c r="C80" s="55">
        <v>1.41017830909358</v>
      </c>
      <c r="D80" s="55"/>
      <c r="E80" s="55">
        <v>1.5087959334268792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1.3993930280310012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1.4719414821552992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1.7820999035912268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1.647748036926995</v>
      </c>
      <c r="E84" s="55">
        <v>0</v>
      </c>
      <c r="F84" s="55">
        <v>1.4875053647362393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1.4509468070834453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1.4489875067552531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1.436406982929542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1.433554411419223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1.462602452795823</v>
      </c>
      <c r="H89" s="55">
        <v>1.640485255049298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1.6003232693522258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1.8347044214206532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1.9009872242327457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2014-07-07T20:01:17Z</dcterms:modified>
  <cp:category/>
  <cp:version/>
  <cp:contentType/>
  <cp:contentStatus/>
</cp:coreProperties>
</file>