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<sst xmlns="http://schemas.openxmlformats.org/spreadsheetml/2006/main" count="127" uniqueCount="127">
  <si>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</si>
  <si>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</si>
  <si>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</si>
  <si>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</si>
  <si>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</si>
  <si>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</si>
  <si>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</si>
  <si>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</si>
  <si>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</si>
  <si>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</si>
  <si>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</si>
  <si>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</si>
  <si>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</si>
  <si>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</si>
  <si>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</si>
  <si>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</si>
  <si>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</si>
  <si>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</si>
  <si>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</si>
  <si>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</si>
  <si>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</si>
  <si>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</si>
  <si>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</si>
  <si>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</si>
  <si>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</si>
  <si>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</si>
  <si>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</si>
  <si>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</si>
  <si>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</si>
  <si>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</si>
  <si>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</si>
  <si>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</si>
  <si>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</si>
  <si>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</si>
  <si>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</si>
  <si>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</si>
  <si>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</si>
  <si>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</si>
  <si>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</si>
  <si>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</si>
  <si>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</si>
  <si>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</si>
  <si>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</si>
  <si>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</si>
  <si>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</si>
  <si>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</si>
  <si>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</si>
  <si>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</si>
  <si>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</si>
  <si>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</si>
  <si>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</si>
  <si>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</si>
  <si>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</si>
  <si>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</si>
  <si>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</si>
  <si>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</si>
  <si>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</si>
  <si>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</si>
  <si>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</si>
  <si>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</si>
  <si>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</si>
  <si>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</si>
  <si>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</si>
  <si>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</si>
  <si>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</si>
  <si>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</si>
  <si>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</si>
  <si>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</si>
  <si>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</si>
  <si>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</si>
  <si>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</si>
  <si>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</si>
  <si>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</si>
  <si>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</si>
  <si>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</si>
  <si>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</si>
  <si>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</si>
  <si>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</si>
  <si>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</si>
  <si>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</si>
  <si>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</si>
  <si>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</si>
  <si>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</si>
  <si>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</si>
  <si>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</si>
  <si>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</si>
  <si>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</si>
  <si>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</si>
  <si>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</si>
  <si>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</si>
  <si>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</si>
  <si>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</si>
  <si>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</si>
  <si>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</si>
  <si>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</si>
  <si>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</si>
  <si>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</si>
  <si>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</si>
  <si>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</si>
  <si>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</si>
  <si>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</si>
  <si>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</si>
  <si>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</si>
  <si>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</si>
  <si>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</si>
  <si>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</si>
  <si>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</si>
  <si>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</si>
  <si>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</si>
  <si>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</si>
  <si>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</si>
  <si>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</si>
  <si>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</si>
  <si>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</si>
  <si>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</si>
  <si>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</si>
  <si>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</si>
  <si>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</si>
  <si>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</si>
  <si>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</si>
  <si>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</si>
  <si>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</si>
  <si>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</si>
  <si>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</si>
  <si>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</si>
  <si>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</si>
  <si>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29/07/14 - VENCIMENTO 05/08/14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</si>
</sst>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551352</v>
      </c>
      <c r="C7" s="9">
        <f t="shared" si="0"/>
        <v>737435</v>
      </c>
      <c r="D7" s="9">
        <f t="shared" si="0"/>
        <v>765619</v>
      </c>
      <c r="E7" s="9">
        <f t="shared" si="0"/>
        <v>518068</v>
      </c>
      <c r="F7" s="9">
        <f t="shared" si="0"/>
        <v>719092</v>
      </c>
      <c r="G7" s="9">
        <f t="shared" si="0"/>
        <v>1136530</v>
      </c>
      <c r="H7" s="9">
        <f t="shared" si="0"/>
        <v>525159</v>
      </c>
      <c r="I7" s="9">
        <f t="shared" si="0"/>
        <v>116681</v>
      </c>
      <c r="J7" s="9">
        <f t="shared" si="0"/>
        <v>281930</v>
      </c>
      <c r="K7" s="9">
        <f t="shared" si="0"/>
        <v>5351866</v>
      </c>
      <c r="L7" s="53"/>
    </row>
    <row r="8" spans="1:11" ht="17.25" customHeight="1">
      <c r="A8" s="10" t="s">
        <v>121</v>
      </c>
      <c r="B8" s="11">
        <f>B9+B12+B16</f>
        <v>325242</v>
      </c>
      <c r="C8" s="11">
        <f aca="true" t="shared" si="1" ref="C8:J8">C9+C12+C16</f>
        <v>440029</v>
      </c>
      <c r="D8" s="11">
        <f t="shared" si="1"/>
        <v>427763</v>
      </c>
      <c r="E8" s="11">
        <f t="shared" si="1"/>
        <v>303500</v>
      </c>
      <c r="F8" s="11">
        <f t="shared" si="1"/>
        <v>398182</v>
      </c>
      <c r="G8" s="11">
        <f t="shared" si="1"/>
        <v>609526</v>
      </c>
      <c r="H8" s="11">
        <f t="shared" si="1"/>
        <v>320294</v>
      </c>
      <c r="I8" s="11">
        <f t="shared" si="1"/>
        <v>61134</v>
      </c>
      <c r="J8" s="11">
        <f t="shared" si="1"/>
        <v>156790</v>
      </c>
      <c r="K8" s="11">
        <f>SUM(B8:J8)</f>
        <v>3042460</v>
      </c>
    </row>
    <row r="9" spans="1:11" ht="17.25" customHeight="1">
      <c r="A9" s="15" t="s">
        <v>17</v>
      </c>
      <c r="B9" s="13">
        <f>+B10+B11</f>
        <v>46484</v>
      </c>
      <c r="C9" s="13">
        <f aca="true" t="shared" si="2" ref="C9:J9">+C10+C11</f>
        <v>64334</v>
      </c>
      <c r="D9" s="13">
        <f t="shared" si="2"/>
        <v>56258</v>
      </c>
      <c r="E9" s="13">
        <f t="shared" si="2"/>
        <v>41426</v>
      </c>
      <c r="F9" s="13">
        <f t="shared" si="2"/>
        <v>48465</v>
      </c>
      <c r="G9" s="13">
        <f t="shared" si="2"/>
        <v>58604</v>
      </c>
      <c r="H9" s="13">
        <f t="shared" si="2"/>
        <v>56202</v>
      </c>
      <c r="I9" s="13">
        <f t="shared" si="2"/>
        <v>10214</v>
      </c>
      <c r="J9" s="13">
        <f t="shared" si="2"/>
        <v>17984</v>
      </c>
      <c r="K9" s="11">
        <f>SUM(B9:J9)</f>
        <v>399971</v>
      </c>
    </row>
    <row r="10" spans="1:11" ht="17.25" customHeight="1">
      <c r="A10" s="30" t="s">
        <v>18</v>
      </c>
      <c r="B10" s="13">
        <v>46484</v>
      </c>
      <c r="C10" s="13">
        <v>64334</v>
      </c>
      <c r="D10" s="13">
        <v>56258</v>
      </c>
      <c r="E10" s="13">
        <v>41426</v>
      </c>
      <c r="F10" s="13">
        <v>48465</v>
      </c>
      <c r="G10" s="13">
        <v>58604</v>
      </c>
      <c r="H10" s="13">
        <v>56202</v>
      </c>
      <c r="I10" s="13">
        <v>10214</v>
      </c>
      <c r="J10" s="13">
        <v>17984</v>
      </c>
      <c r="K10" s="11">
        <f>SUM(B10:J10)</f>
        <v>399971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274174</v>
      </c>
      <c r="C12" s="17">
        <f t="shared" si="3"/>
        <v>369454</v>
      </c>
      <c r="D12" s="17">
        <f t="shared" si="3"/>
        <v>365939</v>
      </c>
      <c r="E12" s="17">
        <f t="shared" si="3"/>
        <v>257818</v>
      </c>
      <c r="F12" s="17">
        <f t="shared" si="3"/>
        <v>343939</v>
      </c>
      <c r="G12" s="17">
        <f t="shared" si="3"/>
        <v>541678</v>
      </c>
      <c r="H12" s="17">
        <f t="shared" si="3"/>
        <v>259531</v>
      </c>
      <c r="I12" s="17">
        <f t="shared" si="3"/>
        <v>49807</v>
      </c>
      <c r="J12" s="17">
        <f t="shared" si="3"/>
        <v>136582</v>
      </c>
      <c r="K12" s="11">
        <f aca="true" t="shared" si="4" ref="K12:K27">SUM(B12:J12)</f>
        <v>2598922</v>
      </c>
    </row>
    <row r="13" spans="1:13" ht="17.25" customHeight="1">
      <c r="A13" s="14" t="s">
        <v>20</v>
      </c>
      <c r="B13" s="13">
        <v>133208</v>
      </c>
      <c r="C13" s="13">
        <v>190279</v>
      </c>
      <c r="D13" s="13">
        <v>195366</v>
      </c>
      <c r="E13" s="13">
        <v>133086</v>
      </c>
      <c r="F13" s="13">
        <v>177679</v>
      </c>
      <c r="G13" s="13">
        <v>270227</v>
      </c>
      <c r="H13" s="13">
        <v>126940</v>
      </c>
      <c r="I13" s="13">
        <v>28379</v>
      </c>
      <c r="J13" s="13">
        <v>72407</v>
      </c>
      <c r="K13" s="11">
        <f t="shared" si="4"/>
        <v>1327571</v>
      </c>
      <c r="L13" s="53"/>
      <c r="M13" s="54"/>
    </row>
    <row r="14" spans="1:12" ht="17.25" customHeight="1">
      <c r="A14" s="14" t="s">
        <v>21</v>
      </c>
      <c r="B14" s="13">
        <v>122143</v>
      </c>
      <c r="C14" s="13">
        <v>151827</v>
      </c>
      <c r="D14" s="13">
        <v>145370</v>
      </c>
      <c r="E14" s="13">
        <v>107554</v>
      </c>
      <c r="F14" s="13">
        <v>143973</v>
      </c>
      <c r="G14" s="13">
        <v>244797</v>
      </c>
      <c r="H14" s="13">
        <v>116555</v>
      </c>
      <c r="I14" s="13">
        <v>17710</v>
      </c>
      <c r="J14" s="13">
        <v>54035</v>
      </c>
      <c r="K14" s="11">
        <f t="shared" si="4"/>
        <v>1103964</v>
      </c>
      <c r="L14" s="53"/>
    </row>
    <row r="15" spans="1:11" ht="17.25" customHeight="1">
      <c r="A15" s="14" t="s">
        <v>22</v>
      </c>
      <c r="B15" s="13">
        <v>18823</v>
      </c>
      <c r="C15" s="13">
        <v>27348</v>
      </c>
      <c r="D15" s="13">
        <v>25203</v>
      </c>
      <c r="E15" s="13">
        <v>17178</v>
      </c>
      <c r="F15" s="13">
        <v>22287</v>
      </c>
      <c r="G15" s="13">
        <v>26654</v>
      </c>
      <c r="H15" s="13">
        <v>16036</v>
      </c>
      <c r="I15" s="13">
        <v>3718</v>
      </c>
      <c r="J15" s="13">
        <v>10140</v>
      </c>
      <c r="K15" s="11">
        <f t="shared" si="4"/>
        <v>167387</v>
      </c>
    </row>
    <row r="16" spans="1:11" ht="17.25" customHeight="1">
      <c r="A16" s="15" t="s">
        <v>117</v>
      </c>
      <c r="B16" s="13">
        <f>B17+B18+B19</f>
        <v>4584</v>
      </c>
      <c r="C16" s="13">
        <f aca="true" t="shared" si="5" ref="C16:J16">C17+C18+C19</f>
        <v>6241</v>
      </c>
      <c r="D16" s="13">
        <f t="shared" si="5"/>
        <v>5566</v>
      </c>
      <c r="E16" s="13">
        <f t="shared" si="5"/>
        <v>4256</v>
      </c>
      <c r="F16" s="13">
        <f t="shared" si="5"/>
        <v>5778</v>
      </c>
      <c r="G16" s="13">
        <f t="shared" si="5"/>
        <v>9244</v>
      </c>
      <c r="H16" s="13">
        <f t="shared" si="5"/>
        <v>4561</v>
      </c>
      <c r="I16" s="13">
        <f t="shared" si="5"/>
        <v>1113</v>
      </c>
      <c r="J16" s="13">
        <f t="shared" si="5"/>
        <v>2224</v>
      </c>
      <c r="K16" s="11">
        <f t="shared" si="4"/>
        <v>43567</v>
      </c>
    </row>
    <row r="17" spans="1:11" ht="17.25" customHeight="1">
      <c r="A17" s="14" t="s">
        <v>118</v>
      </c>
      <c r="B17" s="13">
        <v>3828</v>
      </c>
      <c r="C17" s="13">
        <v>5278</v>
      </c>
      <c r="D17" s="13">
        <v>4626</v>
      </c>
      <c r="E17" s="13">
        <v>3577</v>
      </c>
      <c r="F17" s="13">
        <v>4870</v>
      </c>
      <c r="G17" s="13">
        <v>7887</v>
      </c>
      <c r="H17" s="13">
        <v>3881</v>
      </c>
      <c r="I17" s="13">
        <v>939</v>
      </c>
      <c r="J17" s="13">
        <v>1888</v>
      </c>
      <c r="K17" s="11">
        <f t="shared" si="4"/>
        <v>36774</v>
      </c>
    </row>
    <row r="18" spans="1:11" ht="17.25" customHeight="1">
      <c r="A18" s="14" t="s">
        <v>119</v>
      </c>
      <c r="B18" s="13">
        <v>298</v>
      </c>
      <c r="C18" s="13">
        <v>304</v>
      </c>
      <c r="D18" s="13">
        <v>327</v>
      </c>
      <c r="E18" s="13">
        <v>260</v>
      </c>
      <c r="F18" s="13">
        <v>356</v>
      </c>
      <c r="G18" s="13">
        <v>653</v>
      </c>
      <c r="H18" s="13">
        <v>286</v>
      </c>
      <c r="I18" s="13">
        <v>68</v>
      </c>
      <c r="J18" s="13">
        <v>122</v>
      </c>
      <c r="K18" s="11">
        <f t="shared" si="4"/>
        <v>2674</v>
      </c>
    </row>
    <row r="19" spans="1:11" ht="17.25" customHeight="1">
      <c r="A19" s="14" t="s">
        <v>120</v>
      </c>
      <c r="B19" s="13">
        <v>458</v>
      </c>
      <c r="C19" s="13">
        <v>659</v>
      </c>
      <c r="D19" s="13">
        <v>613</v>
      </c>
      <c r="E19" s="13">
        <v>419</v>
      </c>
      <c r="F19" s="13">
        <v>552</v>
      </c>
      <c r="G19" s="13">
        <v>704</v>
      </c>
      <c r="H19" s="13">
        <v>394</v>
      </c>
      <c r="I19" s="13">
        <v>106</v>
      </c>
      <c r="J19" s="13">
        <v>214</v>
      </c>
      <c r="K19" s="11">
        <f t="shared" si="4"/>
        <v>4119</v>
      </c>
    </row>
    <row r="20" spans="1:11" ht="17.25" customHeight="1">
      <c r="A20" s="16" t="s">
        <v>23</v>
      </c>
      <c r="B20" s="11">
        <f>+B21+B22+B23</f>
        <v>181264</v>
      </c>
      <c r="C20" s="11">
        <f aca="true" t="shared" si="6" ref="C20:J20">+C21+C22+C23</f>
        <v>224430</v>
      </c>
      <c r="D20" s="11">
        <f t="shared" si="6"/>
        <v>252300</v>
      </c>
      <c r="E20" s="11">
        <f t="shared" si="6"/>
        <v>162893</v>
      </c>
      <c r="F20" s="11">
        <f t="shared" si="6"/>
        <v>257825</v>
      </c>
      <c r="G20" s="11">
        <f t="shared" si="6"/>
        <v>454575</v>
      </c>
      <c r="H20" s="11">
        <f t="shared" si="6"/>
        <v>162615</v>
      </c>
      <c r="I20" s="11">
        <f t="shared" si="6"/>
        <v>39782</v>
      </c>
      <c r="J20" s="11">
        <f t="shared" si="6"/>
        <v>89285</v>
      </c>
      <c r="K20" s="11">
        <f t="shared" si="4"/>
        <v>1824969</v>
      </c>
    </row>
    <row r="21" spans="1:12" ht="17.25" customHeight="1">
      <c r="A21" s="12" t="s">
        <v>24</v>
      </c>
      <c r="B21" s="13">
        <v>100273</v>
      </c>
      <c r="C21" s="13">
        <v>135253</v>
      </c>
      <c r="D21" s="13">
        <v>154153</v>
      </c>
      <c r="E21" s="13">
        <v>96757</v>
      </c>
      <c r="F21" s="13">
        <v>151292</v>
      </c>
      <c r="G21" s="13">
        <v>250997</v>
      </c>
      <c r="H21" s="13">
        <v>95394</v>
      </c>
      <c r="I21" s="13">
        <v>25274</v>
      </c>
      <c r="J21" s="13">
        <v>53203</v>
      </c>
      <c r="K21" s="11">
        <f t="shared" si="4"/>
        <v>1062596</v>
      </c>
      <c r="L21" s="53"/>
    </row>
    <row r="22" spans="1:12" ht="17.25" customHeight="1">
      <c r="A22" s="12" t="s">
        <v>25</v>
      </c>
      <c r="B22" s="13">
        <v>70933</v>
      </c>
      <c r="C22" s="13">
        <v>76596</v>
      </c>
      <c r="D22" s="13">
        <v>84320</v>
      </c>
      <c r="E22" s="13">
        <v>57960</v>
      </c>
      <c r="F22" s="13">
        <v>93579</v>
      </c>
      <c r="G22" s="13">
        <v>184407</v>
      </c>
      <c r="H22" s="13">
        <v>59112</v>
      </c>
      <c r="I22" s="13">
        <v>12233</v>
      </c>
      <c r="J22" s="13">
        <v>30661</v>
      </c>
      <c r="K22" s="11">
        <f t="shared" si="4"/>
        <v>669801</v>
      </c>
      <c r="L22" s="53"/>
    </row>
    <row r="23" spans="1:11" ht="17.25" customHeight="1">
      <c r="A23" s="12" t="s">
        <v>26</v>
      </c>
      <c r="B23" s="13">
        <v>10058</v>
      </c>
      <c r="C23" s="13">
        <v>12581</v>
      </c>
      <c r="D23" s="13">
        <v>13827</v>
      </c>
      <c r="E23" s="13">
        <v>8176</v>
      </c>
      <c r="F23" s="13">
        <v>12954</v>
      </c>
      <c r="G23" s="13">
        <v>19171</v>
      </c>
      <c r="H23" s="13">
        <v>8109</v>
      </c>
      <c r="I23" s="13">
        <v>2275</v>
      </c>
      <c r="J23" s="13">
        <v>5421</v>
      </c>
      <c r="K23" s="11">
        <f t="shared" si="4"/>
        <v>92572</v>
      </c>
    </row>
    <row r="24" spans="1:11" ht="17.25" customHeight="1">
      <c r="A24" s="16" t="s">
        <v>27</v>
      </c>
      <c r="B24" s="13">
        <v>44846</v>
      </c>
      <c r="C24" s="13">
        <v>72976</v>
      </c>
      <c r="D24" s="13">
        <v>85556</v>
      </c>
      <c r="E24" s="13">
        <v>51675</v>
      </c>
      <c r="F24" s="13">
        <v>63085</v>
      </c>
      <c r="G24" s="13">
        <v>72429</v>
      </c>
      <c r="H24" s="13">
        <v>36528</v>
      </c>
      <c r="I24" s="13">
        <v>15765</v>
      </c>
      <c r="J24" s="13">
        <v>35855</v>
      </c>
      <c r="K24" s="11">
        <f t="shared" si="4"/>
        <v>478715</v>
      </c>
    </row>
    <row r="25" spans="1:12" ht="17.25" customHeight="1">
      <c r="A25" s="12" t="s">
        <v>28</v>
      </c>
      <c r="B25" s="13">
        <v>28701</v>
      </c>
      <c r="C25" s="13">
        <v>46705</v>
      </c>
      <c r="D25" s="13">
        <v>54756</v>
      </c>
      <c r="E25" s="13">
        <v>33072</v>
      </c>
      <c r="F25" s="13">
        <v>40374</v>
      </c>
      <c r="G25" s="13">
        <v>46355</v>
      </c>
      <c r="H25" s="13">
        <v>23378</v>
      </c>
      <c r="I25" s="13">
        <v>10090</v>
      </c>
      <c r="J25" s="13">
        <v>22947</v>
      </c>
      <c r="K25" s="11">
        <f t="shared" si="4"/>
        <v>306378</v>
      </c>
      <c r="L25" s="53"/>
    </row>
    <row r="26" spans="1:12" ht="17.25" customHeight="1">
      <c r="A26" s="12" t="s">
        <v>29</v>
      </c>
      <c r="B26" s="13">
        <v>16145</v>
      </c>
      <c r="C26" s="13">
        <v>26271</v>
      </c>
      <c r="D26" s="13">
        <v>30800</v>
      </c>
      <c r="E26" s="13">
        <v>18603</v>
      </c>
      <c r="F26" s="13">
        <v>22711</v>
      </c>
      <c r="G26" s="13">
        <v>26074</v>
      </c>
      <c r="H26" s="13">
        <v>13150</v>
      </c>
      <c r="I26" s="13">
        <v>5675</v>
      </c>
      <c r="J26" s="13">
        <v>12908</v>
      </c>
      <c r="K26" s="11">
        <f t="shared" si="4"/>
        <v>172337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5722</v>
      </c>
      <c r="I27" s="11">
        <v>0</v>
      </c>
      <c r="J27" s="11">
        <v>0</v>
      </c>
      <c r="K27" s="11">
        <f t="shared" si="4"/>
        <v>5722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13342.41</v>
      </c>
      <c r="I35" s="19">
        <v>0</v>
      </c>
      <c r="J35" s="19">
        <v>0</v>
      </c>
      <c r="K35" s="23">
        <f>SUM(B35:J35)</f>
        <v>13342.41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1347891.9100000001</v>
      </c>
      <c r="C47" s="22">
        <f aca="true" t="shared" si="9" ref="C47:H47">+C48+C56</f>
        <v>2052950.63</v>
      </c>
      <c r="D47" s="22">
        <f t="shared" si="9"/>
        <v>2417536.4699999997</v>
      </c>
      <c r="E47" s="22">
        <f t="shared" si="9"/>
        <v>1387026.05</v>
      </c>
      <c r="F47" s="22">
        <f t="shared" si="9"/>
        <v>1860996.53</v>
      </c>
      <c r="G47" s="22">
        <f t="shared" si="9"/>
        <v>2530272.99</v>
      </c>
      <c r="H47" s="22">
        <f t="shared" si="9"/>
        <v>1356797.76</v>
      </c>
      <c r="I47" s="22">
        <f>+I48+I56</f>
        <v>522812.56</v>
      </c>
      <c r="J47" s="22">
        <f>+J48+J56</f>
        <v>760980.66</v>
      </c>
      <c r="K47" s="22">
        <f>SUM(B47:J47)</f>
        <v>14237265.56</v>
      </c>
    </row>
    <row r="48" spans="1:11" ht="17.25" customHeight="1">
      <c r="A48" s="16" t="s">
        <v>48</v>
      </c>
      <c r="B48" s="23">
        <f>SUM(B49:B55)</f>
        <v>1330798.32</v>
      </c>
      <c r="C48" s="23">
        <f aca="true" t="shared" si="10" ref="C48:H48">SUM(C49:C55)</f>
        <v>2030236.73</v>
      </c>
      <c r="D48" s="23">
        <f t="shared" si="10"/>
        <v>2394626.55</v>
      </c>
      <c r="E48" s="23">
        <f t="shared" si="10"/>
        <v>1365627.25</v>
      </c>
      <c r="F48" s="23">
        <f t="shared" si="10"/>
        <v>1840156.43</v>
      </c>
      <c r="G48" s="23">
        <f t="shared" si="10"/>
        <v>2501957.14</v>
      </c>
      <c r="H48" s="23">
        <f t="shared" si="10"/>
        <v>1338948.76</v>
      </c>
      <c r="I48" s="23">
        <f>SUM(I49:I55)</f>
        <v>522812.56</v>
      </c>
      <c r="J48" s="23">
        <f>SUM(J49:J55)</f>
        <v>749003.43</v>
      </c>
      <c r="K48" s="23">
        <f aca="true" t="shared" si="11" ref="K48:K56">SUM(B48:J48)</f>
        <v>14074167.17</v>
      </c>
    </row>
    <row r="49" spans="1:11" ht="17.25" customHeight="1">
      <c r="A49" s="35" t="s">
        <v>49</v>
      </c>
      <c r="B49" s="23">
        <f aca="true" t="shared" si="12" ref="B49:H49">ROUND(B30*B7,2)</f>
        <v>1330798.32</v>
      </c>
      <c r="C49" s="23">
        <f t="shared" si="12"/>
        <v>2025733.95</v>
      </c>
      <c r="D49" s="23">
        <f t="shared" si="12"/>
        <v>2394626.55</v>
      </c>
      <c r="E49" s="23">
        <f t="shared" si="12"/>
        <v>1365627.25</v>
      </c>
      <c r="F49" s="23">
        <f t="shared" si="12"/>
        <v>1840156.43</v>
      </c>
      <c r="G49" s="23">
        <f t="shared" si="12"/>
        <v>2501957.14</v>
      </c>
      <c r="H49" s="23">
        <f t="shared" si="12"/>
        <v>1325606.35</v>
      </c>
      <c r="I49" s="23">
        <f>ROUND(I30*I7,2)</f>
        <v>522812.56</v>
      </c>
      <c r="J49" s="23">
        <f>ROUND(J30*J7,2)</f>
        <v>749003.43</v>
      </c>
      <c r="K49" s="23">
        <f t="shared" si="11"/>
        <v>14056321.98</v>
      </c>
    </row>
    <row r="50" spans="1:11" ht="17.25" customHeight="1">
      <c r="A50" s="35" t="s">
        <v>50</v>
      </c>
      <c r="B50" s="19">
        <v>0</v>
      </c>
      <c r="C50" s="23">
        <f>ROUND(C31*C7,2)</f>
        <v>4502.78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4502.78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13342.41</v>
      </c>
      <c r="I53" s="32">
        <f>+I35</f>
        <v>0</v>
      </c>
      <c r="J53" s="32">
        <f>+J35</f>
        <v>0</v>
      </c>
      <c r="K53" s="23">
        <f t="shared" si="11"/>
        <v>13342.41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11977.23</v>
      </c>
      <c r="K56" s="37">
        <f t="shared" si="11"/>
        <v>163098.39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-516757.42000000004</v>
      </c>
      <c r="C60" s="36">
        <f t="shared" si="13"/>
        <v>-324735.87</v>
      </c>
      <c r="D60" s="36">
        <f t="shared" si="13"/>
        <v>-409043.13</v>
      </c>
      <c r="E60" s="36">
        <f t="shared" si="13"/>
        <v>-485419.73</v>
      </c>
      <c r="F60" s="36">
        <f t="shared" si="13"/>
        <v>-532515.5900000001</v>
      </c>
      <c r="G60" s="36">
        <f t="shared" si="13"/>
        <v>-554610.97</v>
      </c>
      <c r="H60" s="36">
        <f t="shared" si="13"/>
        <v>-246442.87</v>
      </c>
      <c r="I60" s="36">
        <f t="shared" si="13"/>
        <v>-98928.82</v>
      </c>
      <c r="J60" s="36">
        <f t="shared" si="13"/>
        <v>-78210.59</v>
      </c>
      <c r="K60" s="36">
        <f>SUM(B60:J60)</f>
        <v>-3246664.9899999998</v>
      </c>
    </row>
    <row r="61" spans="1:11" ht="18.75" customHeight="1">
      <c r="A61" s="16" t="s">
        <v>82</v>
      </c>
      <c r="B61" s="36">
        <f aca="true" t="shared" si="14" ref="B61:J61">B62+B63+B64+B65+B66+B67</f>
        <v>-455192.01</v>
      </c>
      <c r="C61" s="36">
        <f t="shared" si="14"/>
        <v>-203879.71</v>
      </c>
      <c r="D61" s="36">
        <f t="shared" si="14"/>
        <v>-261509.64</v>
      </c>
      <c r="E61" s="36">
        <f t="shared" si="14"/>
        <v>-408109.21</v>
      </c>
      <c r="F61" s="36">
        <f t="shared" si="14"/>
        <v>-435292.28</v>
      </c>
      <c r="G61" s="36">
        <f t="shared" si="14"/>
        <v>-410669.29000000004</v>
      </c>
      <c r="H61" s="36">
        <f t="shared" si="14"/>
        <v>-168606</v>
      </c>
      <c r="I61" s="36">
        <f t="shared" si="14"/>
        <v>-30642</v>
      </c>
      <c r="J61" s="36">
        <f t="shared" si="14"/>
        <v>-53952</v>
      </c>
      <c r="K61" s="36">
        <f aca="true" t="shared" si="15" ref="K61:K92">SUM(B61:J61)</f>
        <v>-2427852.14</v>
      </c>
    </row>
    <row r="62" spans="1:11" ht="18.75" customHeight="1">
      <c r="A62" s="12" t="s">
        <v>83</v>
      </c>
      <c r="B62" s="36">
        <f>-ROUND(B9*$D$3,2)</f>
        <v>-139452</v>
      </c>
      <c r="C62" s="36">
        <f aca="true" t="shared" si="16" ref="C62:J62">-ROUND(C9*$D$3,2)</f>
        <v>-193002</v>
      </c>
      <c r="D62" s="36">
        <f t="shared" si="16"/>
        <v>-168774</v>
      </c>
      <c r="E62" s="36">
        <f t="shared" si="16"/>
        <v>-124278</v>
      </c>
      <c r="F62" s="36">
        <f t="shared" si="16"/>
        <v>-145395</v>
      </c>
      <c r="G62" s="36">
        <f t="shared" si="16"/>
        <v>-175812</v>
      </c>
      <c r="H62" s="36">
        <f t="shared" si="16"/>
        <v>-168606</v>
      </c>
      <c r="I62" s="36">
        <f t="shared" si="16"/>
        <v>-30642</v>
      </c>
      <c r="J62" s="36">
        <f t="shared" si="16"/>
        <v>-53952</v>
      </c>
      <c r="K62" s="36">
        <f t="shared" si="15"/>
        <v>-1199913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-1911</v>
      </c>
      <c r="C64" s="36">
        <v>-72</v>
      </c>
      <c r="D64" s="36">
        <v>-570</v>
      </c>
      <c r="E64" s="36">
        <v>-1566</v>
      </c>
      <c r="F64" s="36">
        <v>-1299</v>
      </c>
      <c r="G64" s="36">
        <v>-927</v>
      </c>
      <c r="H64" s="36">
        <v>0</v>
      </c>
      <c r="I64" s="36">
        <v>0</v>
      </c>
      <c r="J64" s="36">
        <v>0</v>
      </c>
      <c r="K64" s="36">
        <f t="shared" si="15"/>
        <v>-6345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-313829.01</v>
      </c>
      <c r="C66" s="48">
        <v>-10805.71</v>
      </c>
      <c r="D66" s="48">
        <v>-92165.64</v>
      </c>
      <c r="E66" s="48">
        <v>-282265.21</v>
      </c>
      <c r="F66" s="48">
        <v>-288598.28</v>
      </c>
      <c r="G66" s="48">
        <v>-233930.29</v>
      </c>
      <c r="H66" s="19">
        <v>0</v>
      </c>
      <c r="I66" s="19">
        <v>0</v>
      </c>
      <c r="J66" s="19">
        <v>0</v>
      </c>
      <c r="K66" s="36">
        <f t="shared" si="15"/>
        <v>-1221594.1400000001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-61565.41</v>
      </c>
      <c r="C68" s="36">
        <f t="shared" si="17"/>
        <v>-120856.16</v>
      </c>
      <c r="D68" s="36">
        <f t="shared" si="17"/>
        <v>-147533.49</v>
      </c>
      <c r="E68" s="36">
        <f t="shared" si="17"/>
        <v>-77310.51999999999</v>
      </c>
      <c r="F68" s="36">
        <f t="shared" si="17"/>
        <v>-97223.31</v>
      </c>
      <c r="G68" s="36">
        <f t="shared" si="17"/>
        <v>-143941.68</v>
      </c>
      <c r="H68" s="36">
        <f t="shared" si="17"/>
        <v>-77836.87</v>
      </c>
      <c r="I68" s="36">
        <f t="shared" si="17"/>
        <v>-68286.82</v>
      </c>
      <c r="J68" s="36">
        <f t="shared" si="17"/>
        <v>-23260.23</v>
      </c>
      <c r="K68" s="36">
        <f t="shared" si="15"/>
        <v>-817814.49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36">
        <v>-337</v>
      </c>
      <c r="D79" s="36">
        <v>-10649.2</v>
      </c>
      <c r="E79" s="19">
        <v>0</v>
      </c>
      <c r="F79" s="36">
        <v>-1772.62</v>
      </c>
      <c r="G79" s="36">
        <v>-1718.7</v>
      </c>
      <c r="H79" s="19">
        <v>0</v>
      </c>
      <c r="I79" s="19">
        <v>0</v>
      </c>
      <c r="J79" s="19">
        <v>0</v>
      </c>
      <c r="K79" s="36">
        <f t="shared" si="15"/>
        <v>-14477.52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36">
        <v>-48087.71</v>
      </c>
      <c r="C91" s="36">
        <v>-100760.21</v>
      </c>
      <c r="D91" s="36">
        <v>-117295.52</v>
      </c>
      <c r="E91" s="36">
        <v>-51996.35</v>
      </c>
      <c r="F91" s="36">
        <v>-77246.03</v>
      </c>
      <c r="G91" s="36">
        <v>-115036.75</v>
      </c>
      <c r="H91" s="36">
        <v>-64537.42</v>
      </c>
      <c r="I91" s="36">
        <v>-25040.01</v>
      </c>
      <c r="J91" s="19">
        <v>0</v>
      </c>
      <c r="K91" s="36">
        <f t="shared" si="15"/>
        <v>-600000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-11512.32</v>
      </c>
      <c r="F92" s="19">
        <v>0</v>
      </c>
      <c r="G92" s="19">
        <v>0</v>
      </c>
      <c r="H92" s="19">
        <v>0</v>
      </c>
      <c r="I92" s="49">
        <v>-6587.44</v>
      </c>
      <c r="J92" s="49">
        <v>-13621.55</v>
      </c>
      <c r="K92" s="49">
        <f t="shared" si="15"/>
        <v>-31721.309999999998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831134.49</v>
      </c>
      <c r="C97" s="24">
        <f t="shared" si="19"/>
        <v>1728214.76</v>
      </c>
      <c r="D97" s="24">
        <f t="shared" si="19"/>
        <v>2008493.3399999996</v>
      </c>
      <c r="E97" s="24">
        <f t="shared" si="19"/>
        <v>901606.3200000001</v>
      </c>
      <c r="F97" s="24">
        <f t="shared" si="19"/>
        <v>1328480.94</v>
      </c>
      <c r="G97" s="24">
        <f t="shared" si="19"/>
        <v>1975662.0200000003</v>
      </c>
      <c r="H97" s="24">
        <f t="shared" si="19"/>
        <v>1110354.8900000001</v>
      </c>
      <c r="I97" s="24">
        <f>+I98+I99</f>
        <v>423883.74</v>
      </c>
      <c r="J97" s="24">
        <f>+J98+J99</f>
        <v>682770.0700000001</v>
      </c>
      <c r="K97" s="49">
        <f t="shared" si="18"/>
        <v>10990600.57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814040.9</v>
      </c>
      <c r="C98" s="24">
        <f t="shared" si="20"/>
        <v>1705500.86</v>
      </c>
      <c r="D98" s="24">
        <f t="shared" si="20"/>
        <v>1985583.4199999997</v>
      </c>
      <c r="E98" s="24">
        <f t="shared" si="20"/>
        <v>880207.52</v>
      </c>
      <c r="F98" s="24">
        <f t="shared" si="20"/>
        <v>1307640.8399999999</v>
      </c>
      <c r="G98" s="24">
        <f t="shared" si="20"/>
        <v>1947346.1700000002</v>
      </c>
      <c r="H98" s="24">
        <f t="shared" si="20"/>
        <v>1092505.8900000001</v>
      </c>
      <c r="I98" s="24">
        <f t="shared" si="20"/>
        <v>423883.74</v>
      </c>
      <c r="J98" s="24">
        <f t="shared" si="20"/>
        <v>671791.2000000001</v>
      </c>
      <c r="K98" s="49">
        <f t="shared" si="18"/>
        <v>10828500.54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17849</v>
      </c>
      <c r="I99" s="19">
        <f t="shared" si="21"/>
        <v>0</v>
      </c>
      <c r="J99" s="24">
        <f t="shared" si="21"/>
        <v>10978.869999999999</v>
      </c>
      <c r="K99" s="49">
        <f t="shared" si="18"/>
        <v>162100.03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10990600.570000002</v>
      </c>
      <c r="L105" s="55"/>
    </row>
    <row r="106" spans="1:11" ht="18.75" customHeight="1">
      <c r="A106" s="26" t="s">
        <v>78</v>
      </c>
      <c r="B106" s="27">
        <v>101774.24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101774.24</v>
      </c>
    </row>
    <row r="107" spans="1:11" ht="18.75" customHeight="1">
      <c r="A107" s="26" t="s">
        <v>79</v>
      </c>
      <c r="B107" s="27">
        <v>729360.25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729360.25</v>
      </c>
    </row>
    <row r="108" spans="1:11" ht="18.75" customHeight="1">
      <c r="A108" s="26" t="s">
        <v>80</v>
      </c>
      <c r="B108" s="41">
        <v>0</v>
      </c>
      <c r="C108" s="27">
        <f>+C97</f>
        <v>1728214.76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1728214.76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2008493.3399999996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2008493.3399999996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901606.3200000001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901606.3200000001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190406.72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190406.72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264944.39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264944.39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406037.93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406037.93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467091.9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467091.9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570440.63</v>
      </c>
      <c r="H115" s="41">
        <v>0</v>
      </c>
      <c r="I115" s="41">
        <v>0</v>
      </c>
      <c r="J115" s="41">
        <v>0</v>
      </c>
      <c r="K115" s="42">
        <f t="shared" si="22"/>
        <v>570440.63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47714.7</v>
      </c>
      <c r="H116" s="41">
        <v>0</v>
      </c>
      <c r="I116" s="41">
        <v>0</v>
      </c>
      <c r="J116" s="41">
        <v>0</v>
      </c>
      <c r="K116" s="42">
        <f t="shared" si="22"/>
        <v>47714.7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316545.73</v>
      </c>
      <c r="H117" s="41">
        <v>0</v>
      </c>
      <c r="I117" s="41">
        <v>0</v>
      </c>
      <c r="J117" s="41">
        <v>0</v>
      </c>
      <c r="K117" s="42">
        <f t="shared" si="22"/>
        <v>316545.73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291807.2</v>
      </c>
      <c r="H118" s="41">
        <v>0</v>
      </c>
      <c r="I118" s="41">
        <v>0</v>
      </c>
      <c r="J118" s="41">
        <v>0</v>
      </c>
      <c r="K118" s="42">
        <f t="shared" si="22"/>
        <v>291807.2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749153.76</v>
      </c>
      <c r="H119" s="41">
        <v>0</v>
      </c>
      <c r="I119" s="41">
        <v>0</v>
      </c>
      <c r="J119" s="41">
        <v>0</v>
      </c>
      <c r="K119" s="42">
        <f t="shared" si="22"/>
        <v>749153.76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379108.63</v>
      </c>
      <c r="I120" s="41">
        <v>0</v>
      </c>
      <c r="J120" s="41">
        <v>0</v>
      </c>
      <c r="K120" s="42">
        <f t="shared" si="22"/>
        <v>379108.63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731246.26</v>
      </c>
      <c r="I121" s="41">
        <v>0</v>
      </c>
      <c r="J121" s="41">
        <v>0</v>
      </c>
      <c r="K121" s="42">
        <f t="shared" si="22"/>
        <v>731246.26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423883.74</v>
      </c>
      <c r="J122" s="41">
        <v>0</v>
      </c>
      <c r="K122" s="42">
        <f t="shared" si="22"/>
        <v>423883.74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682770.07</v>
      </c>
      <c r="K123" s="45">
        <f t="shared" si="22"/>
        <v>682770.07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2014-08-04T20:02:57Z</dcterms:modified>
  <cp:category/>
  <cp:version/>
  <cp:contentType/>
  <cp:contentStatus/>
</cp:coreProperties>
</file>