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<sst xmlns="http://schemas.openxmlformats.org/spreadsheetml/2006/main" count="127" uniqueCount="127">
  <si>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</si>
  <si>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</si>
  <si>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</si>
  <si>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</si>
  <si>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</si>
  <si>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</si>
  <si>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</si>
  <si>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</si>
  <si>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</si>
  <si>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</si>
  <si>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</si>
  <si>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</si>
  <si>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</si>
  <si>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</si>
  <si>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</si>
  <si>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</si>
  <si>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</si>
  <si>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</si>
  <si>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</si>
  <si>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</si>
  <si>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</si>
  <si>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</si>
  <si>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</si>
  <si>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</si>
  <si>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</si>
  <si>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</si>
  <si>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</si>
  <si>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</si>
  <si>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</si>
  <si>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</si>
  <si>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</si>
  <si>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</si>
  <si>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</si>
  <si>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</si>
  <si>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</si>
  <si>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</si>
  <si>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</si>
  <si>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</si>
  <si>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</si>
  <si>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</si>
  <si>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</si>
  <si>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</si>
  <si>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</si>
  <si>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</si>
  <si>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</si>
  <si>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</si>
  <si>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</si>
  <si>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</si>
  <si>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</si>
  <si>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</si>
  <si>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</si>
  <si>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</si>
  <si>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</si>
  <si>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</si>
  <si>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</si>
  <si>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</si>
  <si>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</si>
  <si>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</si>
  <si>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</si>
  <si>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</si>
  <si>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</si>
  <si>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</si>
  <si>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</si>
  <si>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</si>
  <si>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</si>
  <si>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</si>
  <si>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</si>
  <si>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</si>
  <si>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</si>
  <si>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</si>
  <si>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</si>
  <si>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</si>
  <si>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</si>
  <si>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</si>
  <si>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</si>
  <si>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</si>
  <si>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</si>
  <si>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</si>
  <si>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</si>
  <si>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</si>
  <si>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</si>
  <si>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</si>
  <si>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</si>
  <si>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</si>
  <si>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</si>
  <si>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</si>
  <si>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</si>
  <si>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</si>
  <si>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</si>
  <si>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</si>
  <si>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</si>
  <si>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</si>
  <si>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</si>
  <si>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</si>
  <si>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</si>
  <si>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</si>
  <si>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</si>
  <si>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</si>
  <si>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</si>
  <si>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</si>
  <si>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</si>
  <si>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</si>
  <si>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</si>
  <si>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</si>
  <si>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</si>
  <si>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</si>
  <si>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</si>
  <si>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</si>
  <si>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</si>
  <si>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</si>
  <si>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</si>
  <si>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</si>
  <si>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</si>
  <si>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</si>
  <si>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</si>
  <si>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</si>
  <si>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</si>
  <si>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</si>
  <si>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</si>
  <si>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</si>
  <si>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</si>
  <si>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</si>
  <si>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</si>
  <si>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</si>
  <si>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</si>
  <si>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</si>
  <si>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28/07/14 - VENCIMENTO 04/08/14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</si>
</sst>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528725</v>
      </c>
      <c r="C7" s="9">
        <f t="shared" si="0"/>
        <v>712660</v>
      </c>
      <c r="D7" s="9">
        <f t="shared" si="0"/>
        <v>743141</v>
      </c>
      <c r="E7" s="9">
        <f t="shared" si="0"/>
        <v>503167</v>
      </c>
      <c r="F7" s="9">
        <f t="shared" si="0"/>
        <v>691812</v>
      </c>
      <c r="G7" s="9">
        <f t="shared" si="0"/>
        <v>1098358</v>
      </c>
      <c r="H7" s="9">
        <f t="shared" si="0"/>
        <v>502338</v>
      </c>
      <c r="I7" s="9">
        <f t="shared" si="0"/>
        <v>113337</v>
      </c>
      <c r="J7" s="9">
        <f t="shared" si="0"/>
        <v>275399</v>
      </c>
      <c r="K7" s="9">
        <f t="shared" si="0"/>
        <v>5168937</v>
      </c>
      <c r="L7" s="53"/>
    </row>
    <row r="8" spans="1:11" ht="17.25" customHeight="1">
      <c r="A8" s="10" t="s">
        <v>121</v>
      </c>
      <c r="B8" s="11">
        <f>B9+B12+B16</f>
        <v>312818</v>
      </c>
      <c r="C8" s="11">
        <f aca="true" t="shared" si="1" ref="C8:J8">C9+C12+C16</f>
        <v>427191</v>
      </c>
      <c r="D8" s="11">
        <f t="shared" si="1"/>
        <v>415630</v>
      </c>
      <c r="E8" s="11">
        <f t="shared" si="1"/>
        <v>294870</v>
      </c>
      <c r="F8" s="11">
        <f t="shared" si="1"/>
        <v>382787</v>
      </c>
      <c r="G8" s="11">
        <f t="shared" si="1"/>
        <v>588656</v>
      </c>
      <c r="H8" s="11">
        <f t="shared" si="1"/>
        <v>306570</v>
      </c>
      <c r="I8" s="11">
        <f t="shared" si="1"/>
        <v>59614</v>
      </c>
      <c r="J8" s="11">
        <f t="shared" si="1"/>
        <v>153524</v>
      </c>
      <c r="K8" s="11">
        <f>SUM(B8:J8)</f>
        <v>2941660</v>
      </c>
    </row>
    <row r="9" spans="1:11" ht="17.25" customHeight="1">
      <c r="A9" s="15" t="s">
        <v>17</v>
      </c>
      <c r="B9" s="13">
        <f>+B10+B11</f>
        <v>47856</v>
      </c>
      <c r="C9" s="13">
        <f aca="true" t="shared" si="2" ref="C9:J9">+C10+C11</f>
        <v>67391</v>
      </c>
      <c r="D9" s="13">
        <f t="shared" si="2"/>
        <v>59300</v>
      </c>
      <c r="E9" s="13">
        <f t="shared" si="2"/>
        <v>42735</v>
      </c>
      <c r="F9" s="13">
        <f t="shared" si="2"/>
        <v>50021</v>
      </c>
      <c r="G9" s="13">
        <f t="shared" si="2"/>
        <v>60081</v>
      </c>
      <c r="H9" s="13">
        <f t="shared" si="2"/>
        <v>55602</v>
      </c>
      <c r="I9" s="13">
        <f t="shared" si="2"/>
        <v>10566</v>
      </c>
      <c r="J9" s="13">
        <f t="shared" si="2"/>
        <v>20031</v>
      </c>
      <c r="K9" s="11">
        <f>SUM(B9:J9)</f>
        <v>413583</v>
      </c>
    </row>
    <row r="10" spans="1:11" ht="17.25" customHeight="1">
      <c r="A10" s="30" t="s">
        <v>18</v>
      </c>
      <c r="B10" s="13">
        <v>47856</v>
      </c>
      <c r="C10" s="13">
        <v>67391</v>
      </c>
      <c r="D10" s="13">
        <v>59300</v>
      </c>
      <c r="E10" s="13">
        <v>42735</v>
      </c>
      <c r="F10" s="13">
        <v>50021</v>
      </c>
      <c r="G10" s="13">
        <v>60081</v>
      </c>
      <c r="H10" s="13">
        <v>55602</v>
      </c>
      <c r="I10" s="13">
        <v>10566</v>
      </c>
      <c r="J10" s="13">
        <v>20031</v>
      </c>
      <c r="K10" s="11">
        <f>SUM(B10:J10)</f>
        <v>413583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260561</v>
      </c>
      <c r="C12" s="17">
        <f t="shared" si="3"/>
        <v>353562</v>
      </c>
      <c r="D12" s="17">
        <f t="shared" si="3"/>
        <v>350944</v>
      </c>
      <c r="E12" s="17">
        <f t="shared" si="3"/>
        <v>247951</v>
      </c>
      <c r="F12" s="17">
        <f t="shared" si="3"/>
        <v>327264</v>
      </c>
      <c r="G12" s="17">
        <f t="shared" si="3"/>
        <v>519634</v>
      </c>
      <c r="H12" s="17">
        <f t="shared" si="3"/>
        <v>246644</v>
      </c>
      <c r="I12" s="17">
        <f t="shared" si="3"/>
        <v>47971</v>
      </c>
      <c r="J12" s="17">
        <f t="shared" si="3"/>
        <v>131362</v>
      </c>
      <c r="K12" s="11">
        <f aca="true" t="shared" si="4" ref="K12:K27">SUM(B12:J12)</f>
        <v>2485893</v>
      </c>
    </row>
    <row r="13" spans="1:13" ht="17.25" customHeight="1">
      <c r="A13" s="14" t="s">
        <v>20</v>
      </c>
      <c r="B13" s="13">
        <v>126803</v>
      </c>
      <c r="C13" s="13">
        <v>181748</v>
      </c>
      <c r="D13" s="13">
        <v>186192</v>
      </c>
      <c r="E13" s="13">
        <v>127736</v>
      </c>
      <c r="F13" s="13">
        <v>168409</v>
      </c>
      <c r="G13" s="13">
        <v>258442</v>
      </c>
      <c r="H13" s="13">
        <v>119838</v>
      </c>
      <c r="I13" s="13">
        <v>27264</v>
      </c>
      <c r="J13" s="13">
        <v>69418</v>
      </c>
      <c r="K13" s="11">
        <f t="shared" si="4"/>
        <v>1265850</v>
      </c>
      <c r="L13" s="53"/>
      <c r="M13" s="54"/>
    </row>
    <row r="14" spans="1:12" ht="17.25" customHeight="1">
      <c r="A14" s="14" t="s">
        <v>21</v>
      </c>
      <c r="B14" s="13">
        <v>116742</v>
      </c>
      <c r="C14" s="13">
        <v>146458</v>
      </c>
      <c r="D14" s="13">
        <v>141092</v>
      </c>
      <c r="E14" s="13">
        <v>104099</v>
      </c>
      <c r="F14" s="13">
        <v>138216</v>
      </c>
      <c r="G14" s="13">
        <v>235987</v>
      </c>
      <c r="H14" s="13">
        <v>112252</v>
      </c>
      <c r="I14" s="13">
        <v>17227</v>
      </c>
      <c r="J14" s="13">
        <v>52725</v>
      </c>
      <c r="K14" s="11">
        <f t="shared" si="4"/>
        <v>1064798</v>
      </c>
      <c r="L14" s="53"/>
    </row>
    <row r="15" spans="1:11" ht="17.25" customHeight="1">
      <c r="A15" s="14" t="s">
        <v>22</v>
      </c>
      <c r="B15" s="13">
        <v>17016</v>
      </c>
      <c r="C15" s="13">
        <v>25356</v>
      </c>
      <c r="D15" s="13">
        <v>23660</v>
      </c>
      <c r="E15" s="13">
        <v>16116</v>
      </c>
      <c r="F15" s="13">
        <v>20639</v>
      </c>
      <c r="G15" s="13">
        <v>25205</v>
      </c>
      <c r="H15" s="13">
        <v>14554</v>
      </c>
      <c r="I15" s="13">
        <v>3480</v>
      </c>
      <c r="J15" s="13">
        <v>9219</v>
      </c>
      <c r="K15" s="11">
        <f t="shared" si="4"/>
        <v>155245</v>
      </c>
    </row>
    <row r="16" spans="1:11" ht="17.25" customHeight="1">
      <c r="A16" s="15" t="s">
        <v>117</v>
      </c>
      <c r="B16" s="13">
        <f>B17+B18+B19</f>
        <v>4401</v>
      </c>
      <c r="C16" s="13">
        <f aca="true" t="shared" si="5" ref="C16:J16">C17+C18+C19</f>
        <v>6238</v>
      </c>
      <c r="D16" s="13">
        <f t="shared" si="5"/>
        <v>5386</v>
      </c>
      <c r="E16" s="13">
        <f t="shared" si="5"/>
        <v>4184</v>
      </c>
      <c r="F16" s="13">
        <f t="shared" si="5"/>
        <v>5502</v>
      </c>
      <c r="G16" s="13">
        <f t="shared" si="5"/>
        <v>8941</v>
      </c>
      <c r="H16" s="13">
        <f t="shared" si="5"/>
        <v>4324</v>
      </c>
      <c r="I16" s="13">
        <f t="shared" si="5"/>
        <v>1077</v>
      </c>
      <c r="J16" s="13">
        <f t="shared" si="5"/>
        <v>2131</v>
      </c>
      <c r="K16" s="11">
        <f t="shared" si="4"/>
        <v>42184</v>
      </c>
    </row>
    <row r="17" spans="1:11" ht="17.25" customHeight="1">
      <c r="A17" s="14" t="s">
        <v>118</v>
      </c>
      <c r="B17" s="13">
        <v>3722</v>
      </c>
      <c r="C17" s="13">
        <v>5261</v>
      </c>
      <c r="D17" s="13">
        <v>4483</v>
      </c>
      <c r="E17" s="13">
        <v>3493</v>
      </c>
      <c r="F17" s="13">
        <v>4621</v>
      </c>
      <c r="G17" s="13">
        <v>7607</v>
      </c>
      <c r="H17" s="13">
        <v>3706</v>
      </c>
      <c r="I17" s="13">
        <v>899</v>
      </c>
      <c r="J17" s="13">
        <v>1796</v>
      </c>
      <c r="K17" s="11">
        <f t="shared" si="4"/>
        <v>35588</v>
      </c>
    </row>
    <row r="18" spans="1:11" ht="17.25" customHeight="1">
      <c r="A18" s="14" t="s">
        <v>119</v>
      </c>
      <c r="B18" s="13">
        <v>247</v>
      </c>
      <c r="C18" s="13">
        <v>352</v>
      </c>
      <c r="D18" s="13">
        <v>300</v>
      </c>
      <c r="E18" s="13">
        <v>254</v>
      </c>
      <c r="F18" s="13">
        <v>338</v>
      </c>
      <c r="G18" s="13">
        <v>643</v>
      </c>
      <c r="H18" s="13">
        <v>255</v>
      </c>
      <c r="I18" s="13">
        <v>68</v>
      </c>
      <c r="J18" s="13">
        <v>129</v>
      </c>
      <c r="K18" s="11">
        <f t="shared" si="4"/>
        <v>2586</v>
      </c>
    </row>
    <row r="19" spans="1:11" ht="17.25" customHeight="1">
      <c r="A19" s="14" t="s">
        <v>120</v>
      </c>
      <c r="B19" s="13">
        <v>432</v>
      </c>
      <c r="C19" s="13">
        <v>625</v>
      </c>
      <c r="D19" s="13">
        <v>603</v>
      </c>
      <c r="E19" s="13">
        <v>437</v>
      </c>
      <c r="F19" s="13">
        <v>543</v>
      </c>
      <c r="G19" s="13">
        <v>691</v>
      </c>
      <c r="H19" s="13">
        <v>363</v>
      </c>
      <c r="I19" s="13">
        <v>110</v>
      </c>
      <c r="J19" s="13">
        <v>206</v>
      </c>
      <c r="K19" s="11">
        <f t="shared" si="4"/>
        <v>4010</v>
      </c>
    </row>
    <row r="20" spans="1:11" ht="17.25" customHeight="1">
      <c r="A20" s="16" t="s">
        <v>23</v>
      </c>
      <c r="B20" s="11">
        <f>+B21+B22+B23</f>
        <v>173875</v>
      </c>
      <c r="C20" s="11">
        <f aca="true" t="shared" si="6" ref="C20:J20">+C21+C22+C23</f>
        <v>216129</v>
      </c>
      <c r="D20" s="11">
        <f t="shared" si="6"/>
        <v>243970</v>
      </c>
      <c r="E20" s="11">
        <f t="shared" si="6"/>
        <v>157795</v>
      </c>
      <c r="F20" s="11">
        <f t="shared" si="6"/>
        <v>246794</v>
      </c>
      <c r="G20" s="11">
        <f t="shared" si="6"/>
        <v>438180</v>
      </c>
      <c r="H20" s="11">
        <f t="shared" si="6"/>
        <v>154988</v>
      </c>
      <c r="I20" s="11">
        <f t="shared" si="6"/>
        <v>38435</v>
      </c>
      <c r="J20" s="11">
        <f t="shared" si="6"/>
        <v>87078</v>
      </c>
      <c r="K20" s="11">
        <f t="shared" si="4"/>
        <v>1757244</v>
      </c>
    </row>
    <row r="21" spans="1:12" ht="17.25" customHeight="1">
      <c r="A21" s="12" t="s">
        <v>24</v>
      </c>
      <c r="B21" s="13">
        <v>95987</v>
      </c>
      <c r="C21" s="13">
        <v>129137</v>
      </c>
      <c r="D21" s="13">
        <v>147850</v>
      </c>
      <c r="E21" s="13">
        <v>93365</v>
      </c>
      <c r="F21" s="13">
        <v>144271</v>
      </c>
      <c r="G21" s="13">
        <v>241438</v>
      </c>
      <c r="H21" s="13">
        <v>90653</v>
      </c>
      <c r="I21" s="13">
        <v>24111</v>
      </c>
      <c r="J21" s="13">
        <v>51758</v>
      </c>
      <c r="K21" s="11">
        <f t="shared" si="4"/>
        <v>1018570</v>
      </c>
      <c r="L21" s="53"/>
    </row>
    <row r="22" spans="1:12" ht="17.25" customHeight="1">
      <c r="A22" s="12" t="s">
        <v>25</v>
      </c>
      <c r="B22" s="13">
        <v>68311</v>
      </c>
      <c r="C22" s="13">
        <v>74715</v>
      </c>
      <c r="D22" s="13">
        <v>82236</v>
      </c>
      <c r="E22" s="13">
        <v>56602</v>
      </c>
      <c r="F22" s="13">
        <v>90124</v>
      </c>
      <c r="G22" s="13">
        <v>178327</v>
      </c>
      <c r="H22" s="13">
        <v>56757</v>
      </c>
      <c r="I22" s="13">
        <v>12098</v>
      </c>
      <c r="J22" s="13">
        <v>29967</v>
      </c>
      <c r="K22" s="11">
        <f t="shared" si="4"/>
        <v>649137</v>
      </c>
      <c r="L22" s="53"/>
    </row>
    <row r="23" spans="1:11" ht="17.25" customHeight="1">
      <c r="A23" s="12" t="s">
        <v>26</v>
      </c>
      <c r="B23" s="13">
        <v>9577</v>
      </c>
      <c r="C23" s="13">
        <v>12277</v>
      </c>
      <c r="D23" s="13">
        <v>13884</v>
      </c>
      <c r="E23" s="13">
        <v>7828</v>
      </c>
      <c r="F23" s="13">
        <v>12399</v>
      </c>
      <c r="G23" s="13">
        <v>18415</v>
      </c>
      <c r="H23" s="13">
        <v>7578</v>
      </c>
      <c r="I23" s="13">
        <v>2226</v>
      </c>
      <c r="J23" s="13">
        <v>5353</v>
      </c>
      <c r="K23" s="11">
        <f t="shared" si="4"/>
        <v>89537</v>
      </c>
    </row>
    <row r="24" spans="1:11" ht="17.25" customHeight="1">
      <c r="A24" s="16" t="s">
        <v>27</v>
      </c>
      <c r="B24" s="13">
        <v>42032</v>
      </c>
      <c r="C24" s="13">
        <v>69340</v>
      </c>
      <c r="D24" s="13">
        <v>83541</v>
      </c>
      <c r="E24" s="13">
        <v>50502</v>
      </c>
      <c r="F24" s="13">
        <v>62231</v>
      </c>
      <c r="G24" s="13">
        <v>71522</v>
      </c>
      <c r="H24" s="13">
        <v>34997</v>
      </c>
      <c r="I24" s="13">
        <v>15288</v>
      </c>
      <c r="J24" s="13">
        <v>34797</v>
      </c>
      <c r="K24" s="11">
        <f t="shared" si="4"/>
        <v>464250</v>
      </c>
    </row>
    <row r="25" spans="1:12" ht="17.25" customHeight="1">
      <c r="A25" s="12" t="s">
        <v>28</v>
      </c>
      <c r="B25" s="13">
        <v>26900</v>
      </c>
      <c r="C25" s="13">
        <v>44378</v>
      </c>
      <c r="D25" s="13">
        <v>53466</v>
      </c>
      <c r="E25" s="13">
        <v>32321</v>
      </c>
      <c r="F25" s="13">
        <v>39828</v>
      </c>
      <c r="G25" s="13">
        <v>45774</v>
      </c>
      <c r="H25" s="13">
        <v>22398</v>
      </c>
      <c r="I25" s="13">
        <v>9784</v>
      </c>
      <c r="J25" s="13">
        <v>22270</v>
      </c>
      <c r="K25" s="11">
        <f t="shared" si="4"/>
        <v>297119</v>
      </c>
      <c r="L25" s="53"/>
    </row>
    <row r="26" spans="1:12" ht="17.25" customHeight="1">
      <c r="A26" s="12" t="s">
        <v>29</v>
      </c>
      <c r="B26" s="13">
        <v>15132</v>
      </c>
      <c r="C26" s="13">
        <v>24962</v>
      </c>
      <c r="D26" s="13">
        <v>30075</v>
      </c>
      <c r="E26" s="13">
        <v>18181</v>
      </c>
      <c r="F26" s="13">
        <v>22403</v>
      </c>
      <c r="G26" s="13">
        <v>25748</v>
      </c>
      <c r="H26" s="13">
        <v>12599</v>
      </c>
      <c r="I26" s="13">
        <v>5504</v>
      </c>
      <c r="J26" s="13">
        <v>12527</v>
      </c>
      <c r="K26" s="11">
        <f t="shared" si="4"/>
        <v>167131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5783</v>
      </c>
      <c r="I27" s="11">
        <v>0</v>
      </c>
      <c r="J27" s="11">
        <v>0</v>
      </c>
      <c r="K27" s="11">
        <f t="shared" si="4"/>
        <v>5783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13188.43</v>
      </c>
      <c r="I35" s="19">
        <v>0</v>
      </c>
      <c r="J35" s="19">
        <v>0</v>
      </c>
      <c r="K35" s="23">
        <f>SUM(B35:J35)</f>
        <v>13188.43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1293277.12</v>
      </c>
      <c r="C47" s="22">
        <f aca="true" t="shared" si="9" ref="C47:H47">+C48+C56</f>
        <v>1984742.42</v>
      </c>
      <c r="D47" s="22">
        <f t="shared" si="9"/>
        <v>2347232.03</v>
      </c>
      <c r="E47" s="22">
        <f t="shared" si="9"/>
        <v>1347747.01</v>
      </c>
      <c r="F47" s="22">
        <f t="shared" si="9"/>
        <v>1791187.01</v>
      </c>
      <c r="G47" s="22">
        <f t="shared" si="9"/>
        <v>2446241.15</v>
      </c>
      <c r="H47" s="22">
        <f t="shared" si="9"/>
        <v>1299039.01</v>
      </c>
      <c r="I47" s="22">
        <f>+I48+I56</f>
        <v>507829.1</v>
      </c>
      <c r="J47" s="22">
        <f>+J48+J56</f>
        <v>743629.75</v>
      </c>
      <c r="K47" s="22">
        <f>SUM(B47:J47)</f>
        <v>13760924.6</v>
      </c>
    </row>
    <row r="48" spans="1:11" ht="17.25" customHeight="1">
      <c r="A48" s="16" t="s">
        <v>48</v>
      </c>
      <c r="B48" s="23">
        <f>SUM(B49:B55)</f>
        <v>1276183.53</v>
      </c>
      <c r="C48" s="23">
        <f aca="true" t="shared" si="10" ref="C48:H48">SUM(C49:C55)</f>
        <v>1962028.52</v>
      </c>
      <c r="D48" s="23">
        <f t="shared" si="10"/>
        <v>2324322.11</v>
      </c>
      <c r="E48" s="23">
        <f t="shared" si="10"/>
        <v>1326348.21</v>
      </c>
      <c r="F48" s="23">
        <f t="shared" si="10"/>
        <v>1770346.91</v>
      </c>
      <c r="G48" s="23">
        <f t="shared" si="10"/>
        <v>2417925.3</v>
      </c>
      <c r="H48" s="23">
        <f t="shared" si="10"/>
        <v>1281190.01</v>
      </c>
      <c r="I48" s="23">
        <f>SUM(I49:I55)</f>
        <v>507829.1</v>
      </c>
      <c r="J48" s="23">
        <f>SUM(J49:J55)</f>
        <v>731652.52</v>
      </c>
      <c r="K48" s="23">
        <f aca="true" t="shared" si="11" ref="K48:K56">SUM(B48:J48)</f>
        <v>13597826.209999997</v>
      </c>
    </row>
    <row r="49" spans="1:11" ht="17.25" customHeight="1">
      <c r="A49" s="35" t="s">
        <v>49</v>
      </c>
      <c r="B49" s="23">
        <f aca="true" t="shared" si="12" ref="B49:H49">ROUND(B30*B7,2)</f>
        <v>1276183.53</v>
      </c>
      <c r="C49" s="23">
        <f t="shared" si="12"/>
        <v>1957677.02</v>
      </c>
      <c r="D49" s="23">
        <f t="shared" si="12"/>
        <v>2324322.11</v>
      </c>
      <c r="E49" s="23">
        <f t="shared" si="12"/>
        <v>1326348.21</v>
      </c>
      <c r="F49" s="23">
        <f t="shared" si="12"/>
        <v>1770346.91</v>
      </c>
      <c r="G49" s="23">
        <f t="shared" si="12"/>
        <v>2417925.3</v>
      </c>
      <c r="H49" s="23">
        <f t="shared" si="12"/>
        <v>1268001.58</v>
      </c>
      <c r="I49" s="23">
        <f>ROUND(I30*I7,2)</f>
        <v>507829.1</v>
      </c>
      <c r="J49" s="23">
        <f>ROUND(J30*J7,2)</f>
        <v>731652.52</v>
      </c>
      <c r="K49" s="23">
        <f t="shared" si="11"/>
        <v>13580286.279999997</v>
      </c>
    </row>
    <row r="50" spans="1:11" ht="17.25" customHeight="1">
      <c r="A50" s="35" t="s">
        <v>50</v>
      </c>
      <c r="B50" s="19">
        <v>0</v>
      </c>
      <c r="C50" s="23">
        <f>ROUND(C31*C7,2)</f>
        <v>4351.5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4351.5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13188.43</v>
      </c>
      <c r="I53" s="32">
        <f>+I35</f>
        <v>0</v>
      </c>
      <c r="J53" s="32">
        <f>+J35</f>
        <v>0</v>
      </c>
      <c r="K53" s="23">
        <f t="shared" si="11"/>
        <v>13188.43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17093.59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17849</v>
      </c>
      <c r="I56" s="19">
        <v>0</v>
      </c>
      <c r="J56" s="37">
        <v>11977.23</v>
      </c>
      <c r="K56" s="37">
        <f t="shared" si="11"/>
        <v>163098.39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-226083.32</v>
      </c>
      <c r="C60" s="36">
        <f t="shared" si="13"/>
        <v>-259686.68</v>
      </c>
      <c r="D60" s="36">
        <f t="shared" si="13"/>
        <v>-284951.31</v>
      </c>
      <c r="E60" s="36">
        <f t="shared" si="13"/>
        <v>-295673.79000000004</v>
      </c>
      <c r="F60" s="36">
        <f t="shared" si="13"/>
        <v>-315414.44</v>
      </c>
      <c r="G60" s="36">
        <f t="shared" si="13"/>
        <v>-335461.8</v>
      </c>
      <c r="H60" s="36">
        <f t="shared" si="13"/>
        <v>-181158.45</v>
      </c>
      <c r="I60" s="36">
        <f t="shared" si="13"/>
        <v>-87076.02</v>
      </c>
      <c r="J60" s="36">
        <f t="shared" si="13"/>
        <v>-84041.01</v>
      </c>
      <c r="K60" s="36">
        <f>SUM(B60:J60)</f>
        <v>-2069546.82</v>
      </c>
    </row>
    <row r="61" spans="1:11" ht="18.75" customHeight="1">
      <c r="A61" s="16" t="s">
        <v>82</v>
      </c>
      <c r="B61" s="36">
        <f aca="true" t="shared" si="14" ref="B61:J61">B62+B63+B64+B65+B66+B67</f>
        <v>-211147.62</v>
      </c>
      <c r="C61" s="36">
        <f t="shared" si="14"/>
        <v>-207641.73</v>
      </c>
      <c r="D61" s="36">
        <f t="shared" si="14"/>
        <v>-209709.54</v>
      </c>
      <c r="E61" s="36">
        <f t="shared" si="14"/>
        <v>-228083.64</v>
      </c>
      <c r="F61" s="36">
        <f t="shared" si="14"/>
        <v>-230831.78</v>
      </c>
      <c r="G61" s="36">
        <f t="shared" si="14"/>
        <v>-254341.57</v>
      </c>
      <c r="H61" s="36">
        <f t="shared" si="14"/>
        <v>-166806</v>
      </c>
      <c r="I61" s="36">
        <f t="shared" si="14"/>
        <v>-31698</v>
      </c>
      <c r="J61" s="36">
        <f t="shared" si="14"/>
        <v>-60093</v>
      </c>
      <c r="K61" s="36">
        <f aca="true" t="shared" si="15" ref="K61:K92">SUM(B61:J61)</f>
        <v>-1600352.8800000001</v>
      </c>
    </row>
    <row r="62" spans="1:11" ht="18.75" customHeight="1">
      <c r="A62" s="12" t="s">
        <v>83</v>
      </c>
      <c r="B62" s="36">
        <f>-ROUND(B9*$D$3,2)</f>
        <v>-143568</v>
      </c>
      <c r="C62" s="36">
        <f aca="true" t="shared" si="16" ref="C62:J62">-ROUND(C9*$D$3,2)</f>
        <v>-202173</v>
      </c>
      <c r="D62" s="36">
        <f t="shared" si="16"/>
        <v>-177900</v>
      </c>
      <c r="E62" s="36">
        <f t="shared" si="16"/>
        <v>-128205</v>
      </c>
      <c r="F62" s="36">
        <f t="shared" si="16"/>
        <v>-150063</v>
      </c>
      <c r="G62" s="36">
        <f t="shared" si="16"/>
        <v>-180243</v>
      </c>
      <c r="H62" s="36">
        <f t="shared" si="16"/>
        <v>-166806</v>
      </c>
      <c r="I62" s="36">
        <f t="shared" si="16"/>
        <v>-31698</v>
      </c>
      <c r="J62" s="36">
        <f t="shared" si="16"/>
        <v>-60093</v>
      </c>
      <c r="K62" s="36">
        <f t="shared" si="15"/>
        <v>-1240749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-534</v>
      </c>
      <c r="C64" s="36">
        <v>-87</v>
      </c>
      <c r="D64" s="36">
        <v>-207</v>
      </c>
      <c r="E64" s="36">
        <v>-606</v>
      </c>
      <c r="F64" s="36">
        <v>-435</v>
      </c>
      <c r="G64" s="36">
        <v>-366</v>
      </c>
      <c r="H64" s="36">
        <v>0</v>
      </c>
      <c r="I64" s="36">
        <v>0</v>
      </c>
      <c r="J64" s="36">
        <v>0</v>
      </c>
      <c r="K64" s="36">
        <f t="shared" si="15"/>
        <v>-2235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-67045.62</v>
      </c>
      <c r="C66" s="48">
        <v>-5381.73</v>
      </c>
      <c r="D66" s="48">
        <v>-31602.54</v>
      </c>
      <c r="E66" s="48">
        <v>-99272.64</v>
      </c>
      <c r="F66" s="48">
        <v>-80333.78</v>
      </c>
      <c r="G66" s="48">
        <v>-73732.57</v>
      </c>
      <c r="H66" s="19">
        <v>0</v>
      </c>
      <c r="I66" s="19">
        <v>0</v>
      </c>
      <c r="J66" s="19">
        <v>0</v>
      </c>
      <c r="K66" s="36">
        <f t="shared" si="15"/>
        <v>-357368.87999999995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-14935.7</v>
      </c>
      <c r="C68" s="36">
        <f t="shared" si="17"/>
        <v>-52044.95</v>
      </c>
      <c r="D68" s="36">
        <f t="shared" si="17"/>
        <v>-75241.77</v>
      </c>
      <c r="E68" s="36">
        <f t="shared" si="17"/>
        <v>-67590.15</v>
      </c>
      <c r="F68" s="36">
        <f t="shared" si="17"/>
        <v>-84582.66</v>
      </c>
      <c r="G68" s="36">
        <f t="shared" si="17"/>
        <v>-81120.23</v>
      </c>
      <c r="H68" s="36">
        <f t="shared" si="17"/>
        <v>-14352.45</v>
      </c>
      <c r="I68" s="36">
        <f t="shared" si="17"/>
        <v>-55378.020000000004</v>
      </c>
      <c r="J68" s="36">
        <f t="shared" si="17"/>
        <v>-22949.65</v>
      </c>
      <c r="K68" s="36">
        <f t="shared" si="15"/>
        <v>-468195.58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-831.45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-831.45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-13477.7</v>
      </c>
      <c r="C73" s="36">
        <v>-19565.28</v>
      </c>
      <c r="D73" s="36">
        <v>-18495.84</v>
      </c>
      <c r="E73" s="36">
        <v>-12970.4</v>
      </c>
      <c r="F73" s="36">
        <v>-17824.01</v>
      </c>
      <c r="G73" s="36">
        <v>-27161.05</v>
      </c>
      <c r="H73" s="36">
        <v>-13299.45</v>
      </c>
      <c r="I73" s="36">
        <v>-4675.38</v>
      </c>
      <c r="J73" s="36">
        <v>-9638.68</v>
      </c>
      <c r="K73" s="49">
        <f t="shared" si="15"/>
        <v>-137107.79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36">
        <v>-1458</v>
      </c>
      <c r="C76" s="36">
        <v>-32286</v>
      </c>
      <c r="D76" s="36">
        <v>-55653</v>
      </c>
      <c r="E76" s="36">
        <v>-42602</v>
      </c>
      <c r="F76" s="36">
        <v>-66378</v>
      </c>
      <c r="G76" s="36">
        <v>-53934</v>
      </c>
      <c r="H76" s="36">
        <v>-1053</v>
      </c>
      <c r="I76" s="36">
        <v>-12320</v>
      </c>
      <c r="J76" s="19">
        <v>0</v>
      </c>
      <c r="K76" s="49">
        <f t="shared" si="15"/>
        <v>-265684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-11186.3</v>
      </c>
      <c r="F92" s="19">
        <v>0</v>
      </c>
      <c r="G92" s="19">
        <v>0</v>
      </c>
      <c r="H92" s="19">
        <v>0</v>
      </c>
      <c r="I92" s="49">
        <v>-6398.65</v>
      </c>
      <c r="J92" s="49">
        <v>-13310.97</v>
      </c>
      <c r="K92" s="49">
        <f t="shared" si="15"/>
        <v>-30895.92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1067193.8000000003</v>
      </c>
      <c r="C97" s="24">
        <f t="shared" si="19"/>
        <v>1725055.74</v>
      </c>
      <c r="D97" s="24">
        <f t="shared" si="19"/>
        <v>2062280.7199999997</v>
      </c>
      <c r="E97" s="24">
        <f t="shared" si="19"/>
        <v>1052073.2199999997</v>
      </c>
      <c r="F97" s="24">
        <f t="shared" si="19"/>
        <v>1475772.57</v>
      </c>
      <c r="G97" s="24">
        <f t="shared" si="19"/>
        <v>2110779.35</v>
      </c>
      <c r="H97" s="24">
        <f t="shared" si="19"/>
        <v>1117880.56</v>
      </c>
      <c r="I97" s="24">
        <f>+I98+I99</f>
        <v>420753.07999999996</v>
      </c>
      <c r="J97" s="24">
        <f>+J98+J99</f>
        <v>659588.74</v>
      </c>
      <c r="K97" s="49">
        <f t="shared" si="18"/>
        <v>11691377.780000001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1050100.2100000002</v>
      </c>
      <c r="C98" s="24">
        <f t="shared" si="20"/>
        <v>1702341.84</v>
      </c>
      <c r="D98" s="24">
        <f t="shared" si="20"/>
        <v>2039370.7999999998</v>
      </c>
      <c r="E98" s="24">
        <f t="shared" si="20"/>
        <v>1030674.4199999998</v>
      </c>
      <c r="F98" s="24">
        <f t="shared" si="20"/>
        <v>1454932.47</v>
      </c>
      <c r="G98" s="24">
        <f t="shared" si="20"/>
        <v>2082463.5</v>
      </c>
      <c r="H98" s="24">
        <f t="shared" si="20"/>
        <v>1100031.56</v>
      </c>
      <c r="I98" s="24">
        <f t="shared" si="20"/>
        <v>420753.07999999996</v>
      </c>
      <c r="J98" s="24">
        <f t="shared" si="20"/>
        <v>648609.87</v>
      </c>
      <c r="K98" s="49">
        <f t="shared" si="18"/>
        <v>11529277.749999998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17093.59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17849</v>
      </c>
      <c r="I99" s="19">
        <f t="shared" si="21"/>
        <v>0</v>
      </c>
      <c r="J99" s="24">
        <f t="shared" si="21"/>
        <v>10978.869999999999</v>
      </c>
      <c r="K99" s="49">
        <f t="shared" si="18"/>
        <v>162100.03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11691377.79</v>
      </c>
      <c r="L105" s="55"/>
    </row>
    <row r="106" spans="1:11" ht="18.75" customHeight="1">
      <c r="A106" s="26" t="s">
        <v>78</v>
      </c>
      <c r="B106" s="27">
        <v>130749.31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130749.31</v>
      </c>
    </row>
    <row r="107" spans="1:11" ht="18.75" customHeight="1">
      <c r="A107" s="26" t="s">
        <v>79</v>
      </c>
      <c r="B107" s="27">
        <v>936444.49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936444.49</v>
      </c>
    </row>
    <row r="108" spans="1:11" ht="18.75" customHeight="1">
      <c r="A108" s="26" t="s">
        <v>80</v>
      </c>
      <c r="B108" s="41">
        <v>0</v>
      </c>
      <c r="C108" s="27">
        <f>+C97</f>
        <v>1725055.74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1725055.74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2062280.7199999997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2062280.7199999997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1052073.2199999997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1052073.2199999997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181455.42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181455.42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257141.72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257141.72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382727.34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382727.34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654448.08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654448.08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608264.33</v>
      </c>
      <c r="H115" s="41">
        <v>0</v>
      </c>
      <c r="I115" s="41">
        <v>0</v>
      </c>
      <c r="J115" s="41">
        <v>0</v>
      </c>
      <c r="K115" s="42">
        <f t="shared" si="22"/>
        <v>608264.33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50417.05</v>
      </c>
      <c r="H116" s="41">
        <v>0</v>
      </c>
      <c r="I116" s="41">
        <v>0</v>
      </c>
      <c r="J116" s="41">
        <v>0</v>
      </c>
      <c r="K116" s="42">
        <f t="shared" si="22"/>
        <v>50417.05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338467.71</v>
      </c>
      <c r="H117" s="41">
        <v>0</v>
      </c>
      <c r="I117" s="41">
        <v>0</v>
      </c>
      <c r="J117" s="41">
        <v>0</v>
      </c>
      <c r="K117" s="42">
        <f t="shared" si="22"/>
        <v>338467.71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311872.12</v>
      </c>
      <c r="H118" s="41">
        <v>0</v>
      </c>
      <c r="I118" s="41">
        <v>0</v>
      </c>
      <c r="J118" s="41">
        <v>0</v>
      </c>
      <c r="K118" s="42">
        <f t="shared" si="22"/>
        <v>311872.12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801758.15</v>
      </c>
      <c r="H119" s="41">
        <v>0</v>
      </c>
      <c r="I119" s="41">
        <v>0</v>
      </c>
      <c r="J119" s="41">
        <v>0</v>
      </c>
      <c r="K119" s="42">
        <f t="shared" si="22"/>
        <v>801758.15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393883.73</v>
      </c>
      <c r="I120" s="41">
        <v>0</v>
      </c>
      <c r="J120" s="41">
        <v>0</v>
      </c>
      <c r="K120" s="42">
        <f t="shared" si="22"/>
        <v>393883.73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723996.84</v>
      </c>
      <c r="I121" s="41">
        <v>0</v>
      </c>
      <c r="J121" s="41">
        <v>0</v>
      </c>
      <c r="K121" s="42">
        <f t="shared" si="22"/>
        <v>723996.84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420753.08</v>
      </c>
      <c r="J122" s="41">
        <v>0</v>
      </c>
      <c r="K122" s="42">
        <f t="shared" si="22"/>
        <v>420753.08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659588.74</v>
      </c>
      <c r="K123" s="45">
        <f t="shared" si="22"/>
        <v>659588.74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2014-08-01T18:37:27Z</dcterms:modified>
  <cp:category/>
  <cp:version/>
  <cp:contentType/>
  <cp:contentStatus/>
</cp:coreProperties>
</file>