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<sst xmlns="http://schemas.openxmlformats.org/spreadsheetml/2006/main" count="127" uniqueCount="127">
  <si>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</si>
  <si>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</si>
  <si>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</si>
  <si>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</si>
  <si>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</si>
  <si>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</si>
  <si>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</si>
  <si>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</si>
  <si>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</si>
  <si>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</si>
  <si>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</si>
  <si>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</si>
  <si>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</si>
  <si>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</si>
  <si>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</si>
  <si>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</si>
  <si>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</si>
  <si>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</si>
  <si>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</si>
  <si>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</si>
  <si>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</si>
  <si>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</si>
  <si>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</si>
  <si>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</si>
  <si>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</si>
  <si>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</si>
  <si>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</si>
  <si>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</si>
  <si>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</si>
  <si>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</si>
  <si>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</si>
  <si>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</si>
  <si>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</si>
  <si>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</si>
  <si>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</si>
  <si>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</si>
  <si>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</si>
  <si>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</si>
  <si>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</si>
  <si>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</si>
  <si>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</si>
  <si>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</si>
  <si>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</si>
  <si>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</si>
  <si>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</si>
  <si>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</si>
  <si>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</si>
  <si>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</si>
  <si>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</si>
  <si>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</si>
  <si>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</si>
  <si>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</si>
  <si>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</si>
  <si>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</si>
  <si>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</si>
  <si>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</si>
  <si>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</si>
  <si>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</si>
  <si>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</si>
  <si>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</si>
  <si>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</si>
  <si>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</si>
  <si>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</si>
  <si>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</si>
  <si>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</si>
  <si>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</si>
  <si>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</si>
  <si>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</si>
  <si>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</si>
  <si>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</si>
  <si>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</si>
  <si>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</si>
  <si>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</si>
  <si>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</si>
  <si>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</si>
  <si>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</si>
  <si>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</si>
  <si>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</si>
  <si>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</si>
  <si>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</si>
  <si>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</si>
  <si>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</si>
  <si>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</si>
  <si>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</si>
  <si>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</si>
  <si>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</si>
  <si>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</si>
  <si>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</si>
  <si>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</si>
  <si>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</si>
  <si>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</si>
  <si>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</si>
  <si>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</si>
  <si>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</si>
  <si>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</si>
  <si>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</si>
  <si>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</si>
  <si>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</si>
  <si>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</si>
  <si>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</si>
  <si>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</si>
  <si>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</si>
  <si>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</si>
  <si>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</si>
  <si>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</si>
  <si>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</si>
  <si>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</si>
  <si>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</si>
  <si>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</si>
  <si>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</si>
  <si>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</si>
  <si>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</si>
  <si>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</si>
  <si>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</si>
  <si>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</si>
  <si>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</si>
  <si>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</si>
  <si>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</si>
  <si>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</si>
  <si>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</si>
  <si>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</si>
  <si>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</si>
  <si>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</si>
  <si>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</si>
  <si>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</si>
  <si>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</si>
  <si>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27/07/14 - VENCIMENTO 01/08/14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</si>
</sst>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165153</v>
      </c>
      <c r="C7" s="9">
        <f t="shared" si="0"/>
        <v>216654</v>
      </c>
      <c r="D7" s="9">
        <f t="shared" si="0"/>
        <v>243999</v>
      </c>
      <c r="E7" s="9">
        <f t="shared" si="0"/>
        <v>125176</v>
      </c>
      <c r="F7" s="9">
        <f t="shared" si="0"/>
        <v>228034</v>
      </c>
      <c r="G7" s="9">
        <f t="shared" si="0"/>
        <v>360696</v>
      </c>
      <c r="H7" s="9">
        <f t="shared" si="0"/>
        <v>130282</v>
      </c>
      <c r="I7" s="9">
        <f t="shared" si="0"/>
        <v>24953</v>
      </c>
      <c r="J7" s="9">
        <f t="shared" si="0"/>
        <v>92423</v>
      </c>
      <c r="K7" s="9">
        <f t="shared" si="0"/>
        <v>1587370</v>
      </c>
      <c r="L7" s="53"/>
    </row>
    <row r="8" spans="1:11" ht="17.25" customHeight="1">
      <c r="A8" s="10" t="s">
        <v>121</v>
      </c>
      <c r="B8" s="11">
        <f>B9+B12+B16</f>
        <v>94439</v>
      </c>
      <c r="C8" s="11">
        <f aca="true" t="shared" si="1" ref="C8:J8">C9+C12+C16</f>
        <v>128762</v>
      </c>
      <c r="D8" s="11">
        <f t="shared" si="1"/>
        <v>136763</v>
      </c>
      <c r="E8" s="11">
        <f t="shared" si="1"/>
        <v>72935</v>
      </c>
      <c r="F8" s="11">
        <f t="shared" si="1"/>
        <v>119526</v>
      </c>
      <c r="G8" s="11">
        <f t="shared" si="1"/>
        <v>186595</v>
      </c>
      <c r="H8" s="11">
        <f t="shared" si="1"/>
        <v>79230</v>
      </c>
      <c r="I8" s="11">
        <f t="shared" si="1"/>
        <v>12937</v>
      </c>
      <c r="J8" s="11">
        <f t="shared" si="1"/>
        <v>52111</v>
      </c>
      <c r="K8" s="11">
        <f>SUM(B8:J8)</f>
        <v>883298</v>
      </c>
    </row>
    <row r="9" spans="1:11" ht="17.25" customHeight="1">
      <c r="A9" s="15" t="s">
        <v>17</v>
      </c>
      <c r="B9" s="13">
        <f>+B10+B11</f>
        <v>20712</v>
      </c>
      <c r="C9" s="13">
        <f aca="true" t="shared" si="2" ref="C9:J9">+C10+C11</f>
        <v>29727</v>
      </c>
      <c r="D9" s="13">
        <f t="shared" si="2"/>
        <v>29604</v>
      </c>
      <c r="E9" s="13">
        <f t="shared" si="2"/>
        <v>15640</v>
      </c>
      <c r="F9" s="13">
        <f t="shared" si="2"/>
        <v>21248</v>
      </c>
      <c r="G9" s="13">
        <f t="shared" si="2"/>
        <v>26935</v>
      </c>
      <c r="H9" s="13">
        <f t="shared" si="2"/>
        <v>18179</v>
      </c>
      <c r="I9" s="13">
        <f t="shared" si="2"/>
        <v>3541</v>
      </c>
      <c r="J9" s="13">
        <f t="shared" si="2"/>
        <v>10444</v>
      </c>
      <c r="K9" s="11">
        <f>SUM(B9:J9)</f>
        <v>176030</v>
      </c>
    </row>
    <row r="10" spans="1:11" ht="17.25" customHeight="1">
      <c r="A10" s="30" t="s">
        <v>18</v>
      </c>
      <c r="B10" s="13">
        <v>20712</v>
      </c>
      <c r="C10" s="13">
        <v>29727</v>
      </c>
      <c r="D10" s="13">
        <v>29604</v>
      </c>
      <c r="E10" s="13">
        <v>15640</v>
      </c>
      <c r="F10" s="13">
        <v>21248</v>
      </c>
      <c r="G10" s="13">
        <v>26935</v>
      </c>
      <c r="H10" s="13">
        <v>18179</v>
      </c>
      <c r="I10" s="13">
        <v>3541</v>
      </c>
      <c r="J10" s="13">
        <v>10444</v>
      </c>
      <c r="K10" s="11">
        <f>SUM(B10:J10)</f>
        <v>176030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72073</v>
      </c>
      <c r="C12" s="17">
        <f t="shared" si="3"/>
        <v>96864</v>
      </c>
      <c r="D12" s="17">
        <f t="shared" si="3"/>
        <v>104822</v>
      </c>
      <c r="E12" s="17">
        <f t="shared" si="3"/>
        <v>56028</v>
      </c>
      <c r="F12" s="17">
        <f t="shared" si="3"/>
        <v>96172</v>
      </c>
      <c r="G12" s="17">
        <f t="shared" si="3"/>
        <v>156416</v>
      </c>
      <c r="H12" s="17">
        <f t="shared" si="3"/>
        <v>59731</v>
      </c>
      <c r="I12" s="17">
        <f t="shared" si="3"/>
        <v>9127</v>
      </c>
      <c r="J12" s="17">
        <f t="shared" si="3"/>
        <v>40798</v>
      </c>
      <c r="K12" s="11">
        <f aca="true" t="shared" si="4" ref="K12:K27">SUM(B12:J12)</f>
        <v>692031</v>
      </c>
    </row>
    <row r="13" spans="1:13" ht="17.25" customHeight="1">
      <c r="A13" s="14" t="s">
        <v>20</v>
      </c>
      <c r="B13" s="13">
        <v>34591</v>
      </c>
      <c r="C13" s="13">
        <v>49462</v>
      </c>
      <c r="D13" s="13">
        <v>54041</v>
      </c>
      <c r="E13" s="13">
        <v>29035</v>
      </c>
      <c r="F13" s="13">
        <v>46519</v>
      </c>
      <c r="G13" s="13">
        <v>71776</v>
      </c>
      <c r="H13" s="13">
        <v>26912</v>
      </c>
      <c r="I13" s="13">
        <v>5108</v>
      </c>
      <c r="J13" s="13">
        <v>21309</v>
      </c>
      <c r="K13" s="11">
        <f t="shared" si="4"/>
        <v>338753</v>
      </c>
      <c r="L13" s="53"/>
      <c r="M13" s="54"/>
    </row>
    <row r="14" spans="1:12" ht="17.25" customHeight="1">
      <c r="A14" s="14" t="s">
        <v>21</v>
      </c>
      <c r="B14" s="13">
        <v>33330</v>
      </c>
      <c r="C14" s="13">
        <v>41318</v>
      </c>
      <c r="D14" s="13">
        <v>44924</v>
      </c>
      <c r="E14" s="13">
        <v>23897</v>
      </c>
      <c r="F14" s="13">
        <v>44384</v>
      </c>
      <c r="G14" s="13">
        <v>77640</v>
      </c>
      <c r="H14" s="13">
        <v>29420</v>
      </c>
      <c r="I14" s="13">
        <v>3475</v>
      </c>
      <c r="J14" s="13">
        <v>17176</v>
      </c>
      <c r="K14" s="11">
        <f t="shared" si="4"/>
        <v>315564</v>
      </c>
      <c r="L14" s="53"/>
    </row>
    <row r="15" spans="1:11" ht="17.25" customHeight="1">
      <c r="A15" s="14" t="s">
        <v>22</v>
      </c>
      <c r="B15" s="13">
        <v>4152</v>
      </c>
      <c r="C15" s="13">
        <v>6084</v>
      </c>
      <c r="D15" s="13">
        <v>5857</v>
      </c>
      <c r="E15" s="13">
        <v>3096</v>
      </c>
      <c r="F15" s="13">
        <v>5269</v>
      </c>
      <c r="G15" s="13">
        <v>7000</v>
      </c>
      <c r="H15" s="13">
        <v>3399</v>
      </c>
      <c r="I15" s="13">
        <v>544</v>
      </c>
      <c r="J15" s="13">
        <v>2313</v>
      </c>
      <c r="K15" s="11">
        <f t="shared" si="4"/>
        <v>37714</v>
      </c>
    </row>
    <row r="16" spans="1:11" ht="17.25" customHeight="1">
      <c r="A16" s="15" t="s">
        <v>117</v>
      </c>
      <c r="B16" s="13">
        <f>B17+B18+B19</f>
        <v>1654</v>
      </c>
      <c r="C16" s="13">
        <f aca="true" t="shared" si="5" ref="C16:J16">C17+C18+C19</f>
        <v>2171</v>
      </c>
      <c r="D16" s="13">
        <f t="shared" si="5"/>
        <v>2337</v>
      </c>
      <c r="E16" s="13">
        <f t="shared" si="5"/>
        <v>1267</v>
      </c>
      <c r="F16" s="13">
        <f t="shared" si="5"/>
        <v>2106</v>
      </c>
      <c r="G16" s="13">
        <f t="shared" si="5"/>
        <v>3244</v>
      </c>
      <c r="H16" s="13">
        <f t="shared" si="5"/>
        <v>1320</v>
      </c>
      <c r="I16" s="13">
        <f t="shared" si="5"/>
        <v>269</v>
      </c>
      <c r="J16" s="13">
        <f t="shared" si="5"/>
        <v>869</v>
      </c>
      <c r="K16" s="11">
        <f t="shared" si="4"/>
        <v>15237</v>
      </c>
    </row>
    <row r="17" spans="1:11" ht="17.25" customHeight="1">
      <c r="A17" s="14" t="s">
        <v>118</v>
      </c>
      <c r="B17" s="13">
        <v>1410</v>
      </c>
      <c r="C17" s="13">
        <v>1855</v>
      </c>
      <c r="D17" s="13">
        <v>1958</v>
      </c>
      <c r="E17" s="13">
        <v>1089</v>
      </c>
      <c r="F17" s="13">
        <v>1771</v>
      </c>
      <c r="G17" s="13">
        <v>2625</v>
      </c>
      <c r="H17" s="13">
        <v>1095</v>
      </c>
      <c r="I17" s="13">
        <v>231</v>
      </c>
      <c r="J17" s="13">
        <v>731</v>
      </c>
      <c r="K17" s="11">
        <f t="shared" si="4"/>
        <v>12765</v>
      </c>
    </row>
    <row r="18" spans="1:11" ht="17.25" customHeight="1">
      <c r="A18" s="14" t="s">
        <v>119</v>
      </c>
      <c r="B18" s="13">
        <v>104</v>
      </c>
      <c r="C18" s="13">
        <v>111</v>
      </c>
      <c r="D18" s="13">
        <v>132</v>
      </c>
      <c r="E18" s="13">
        <v>72</v>
      </c>
      <c r="F18" s="13">
        <v>121</v>
      </c>
      <c r="G18" s="13">
        <v>345</v>
      </c>
      <c r="H18" s="13">
        <v>110</v>
      </c>
      <c r="I18" s="13">
        <v>10</v>
      </c>
      <c r="J18" s="13">
        <v>41</v>
      </c>
      <c r="K18" s="11">
        <f t="shared" si="4"/>
        <v>1046</v>
      </c>
    </row>
    <row r="19" spans="1:11" ht="17.25" customHeight="1">
      <c r="A19" s="14" t="s">
        <v>120</v>
      </c>
      <c r="B19" s="13">
        <v>140</v>
      </c>
      <c r="C19" s="13">
        <v>205</v>
      </c>
      <c r="D19" s="13">
        <v>247</v>
      </c>
      <c r="E19" s="13">
        <v>106</v>
      </c>
      <c r="F19" s="13">
        <v>214</v>
      </c>
      <c r="G19" s="13">
        <v>274</v>
      </c>
      <c r="H19" s="13">
        <v>115</v>
      </c>
      <c r="I19" s="13">
        <v>28</v>
      </c>
      <c r="J19" s="13">
        <v>97</v>
      </c>
      <c r="K19" s="11">
        <f t="shared" si="4"/>
        <v>1426</v>
      </c>
    </row>
    <row r="20" spans="1:11" ht="17.25" customHeight="1">
      <c r="A20" s="16" t="s">
        <v>23</v>
      </c>
      <c r="B20" s="11">
        <f>+B21+B22+B23</f>
        <v>56019</v>
      </c>
      <c r="C20" s="11">
        <f aca="true" t="shared" si="6" ref="C20:J20">+C21+C22+C23</f>
        <v>65295</v>
      </c>
      <c r="D20" s="11">
        <f t="shared" si="6"/>
        <v>78825</v>
      </c>
      <c r="E20" s="11">
        <f t="shared" si="6"/>
        <v>38392</v>
      </c>
      <c r="F20" s="11">
        <f t="shared" si="6"/>
        <v>87477</v>
      </c>
      <c r="G20" s="11">
        <f t="shared" si="6"/>
        <v>150955</v>
      </c>
      <c r="H20" s="11">
        <f t="shared" si="6"/>
        <v>41623</v>
      </c>
      <c r="I20" s="11">
        <f t="shared" si="6"/>
        <v>8220</v>
      </c>
      <c r="J20" s="11">
        <f t="shared" si="6"/>
        <v>27258</v>
      </c>
      <c r="K20" s="11">
        <f t="shared" si="4"/>
        <v>554064</v>
      </c>
    </row>
    <row r="21" spans="1:12" ht="17.25" customHeight="1">
      <c r="A21" s="12" t="s">
        <v>24</v>
      </c>
      <c r="B21" s="13">
        <v>32652</v>
      </c>
      <c r="C21" s="13">
        <v>41190</v>
      </c>
      <c r="D21" s="13">
        <v>49800</v>
      </c>
      <c r="E21" s="13">
        <v>24180</v>
      </c>
      <c r="F21" s="13">
        <v>51022</v>
      </c>
      <c r="G21" s="13">
        <v>80713</v>
      </c>
      <c r="H21" s="13">
        <v>24553</v>
      </c>
      <c r="I21" s="13">
        <v>5558</v>
      </c>
      <c r="J21" s="13">
        <v>16631</v>
      </c>
      <c r="K21" s="11">
        <f t="shared" si="4"/>
        <v>326299</v>
      </c>
      <c r="L21" s="53"/>
    </row>
    <row r="22" spans="1:12" ht="17.25" customHeight="1">
      <c r="A22" s="12" t="s">
        <v>25</v>
      </c>
      <c r="B22" s="13">
        <v>20841</v>
      </c>
      <c r="C22" s="13">
        <v>21107</v>
      </c>
      <c r="D22" s="13">
        <v>25778</v>
      </c>
      <c r="E22" s="13">
        <v>12661</v>
      </c>
      <c r="F22" s="13">
        <v>33006</v>
      </c>
      <c r="G22" s="13">
        <v>64794</v>
      </c>
      <c r="H22" s="13">
        <v>15431</v>
      </c>
      <c r="I22" s="13">
        <v>2353</v>
      </c>
      <c r="J22" s="13">
        <v>9359</v>
      </c>
      <c r="K22" s="11">
        <f t="shared" si="4"/>
        <v>205330</v>
      </c>
      <c r="L22" s="53"/>
    </row>
    <row r="23" spans="1:11" ht="17.25" customHeight="1">
      <c r="A23" s="12" t="s">
        <v>26</v>
      </c>
      <c r="B23" s="13">
        <v>2526</v>
      </c>
      <c r="C23" s="13">
        <v>2998</v>
      </c>
      <c r="D23" s="13">
        <v>3247</v>
      </c>
      <c r="E23" s="13">
        <v>1551</v>
      </c>
      <c r="F23" s="13">
        <v>3449</v>
      </c>
      <c r="G23" s="13">
        <v>5448</v>
      </c>
      <c r="H23" s="13">
        <v>1639</v>
      </c>
      <c r="I23" s="13">
        <v>309</v>
      </c>
      <c r="J23" s="13">
        <v>1268</v>
      </c>
      <c r="K23" s="11">
        <f t="shared" si="4"/>
        <v>22435</v>
      </c>
    </row>
    <row r="24" spans="1:11" ht="17.25" customHeight="1">
      <c r="A24" s="16" t="s">
        <v>27</v>
      </c>
      <c r="B24" s="13">
        <v>14695</v>
      </c>
      <c r="C24" s="13">
        <v>22597</v>
      </c>
      <c r="D24" s="13">
        <v>28411</v>
      </c>
      <c r="E24" s="13">
        <v>13849</v>
      </c>
      <c r="F24" s="13">
        <v>21031</v>
      </c>
      <c r="G24" s="13">
        <v>23146</v>
      </c>
      <c r="H24" s="13">
        <v>8760</v>
      </c>
      <c r="I24" s="13">
        <v>3796</v>
      </c>
      <c r="J24" s="13">
        <v>13054</v>
      </c>
      <c r="K24" s="11">
        <f t="shared" si="4"/>
        <v>149339</v>
      </c>
    </row>
    <row r="25" spans="1:12" ht="17.25" customHeight="1">
      <c r="A25" s="12" t="s">
        <v>28</v>
      </c>
      <c r="B25" s="13">
        <v>9405</v>
      </c>
      <c r="C25" s="13">
        <v>14462</v>
      </c>
      <c r="D25" s="13">
        <v>18183</v>
      </c>
      <c r="E25" s="13">
        <v>8863</v>
      </c>
      <c r="F25" s="13">
        <v>13460</v>
      </c>
      <c r="G25" s="13">
        <v>14813</v>
      </c>
      <c r="H25" s="13">
        <v>5606</v>
      </c>
      <c r="I25" s="13">
        <v>2429</v>
      </c>
      <c r="J25" s="13">
        <v>8355</v>
      </c>
      <c r="K25" s="11">
        <f t="shared" si="4"/>
        <v>95576</v>
      </c>
      <c r="L25" s="53"/>
    </row>
    <row r="26" spans="1:12" ht="17.25" customHeight="1">
      <c r="A26" s="12" t="s">
        <v>29</v>
      </c>
      <c r="B26" s="13">
        <v>5290</v>
      </c>
      <c r="C26" s="13">
        <v>8135</v>
      </c>
      <c r="D26" s="13">
        <v>10228</v>
      </c>
      <c r="E26" s="13">
        <v>4986</v>
      </c>
      <c r="F26" s="13">
        <v>7571</v>
      </c>
      <c r="G26" s="13">
        <v>8333</v>
      </c>
      <c r="H26" s="13">
        <v>3154</v>
      </c>
      <c r="I26" s="13">
        <v>1367</v>
      </c>
      <c r="J26" s="13">
        <v>4699</v>
      </c>
      <c r="K26" s="11">
        <f t="shared" si="4"/>
        <v>53763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669</v>
      </c>
      <c r="I27" s="11">
        <v>0</v>
      </c>
      <c r="J27" s="11">
        <v>0</v>
      </c>
      <c r="K27" s="11">
        <f t="shared" si="4"/>
        <v>669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26097.19</v>
      </c>
      <c r="I35" s="19">
        <v>0</v>
      </c>
      <c r="J35" s="19">
        <v>0</v>
      </c>
      <c r="K35" s="23">
        <f>SUM(B35:J35)</f>
        <v>26097.19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415723.39</v>
      </c>
      <c r="C47" s="22">
        <f aca="true" t="shared" si="9" ref="C47:H47">+C48+C56</f>
        <v>619185.3300000001</v>
      </c>
      <c r="D47" s="22">
        <f t="shared" si="9"/>
        <v>786065.5900000001</v>
      </c>
      <c r="E47" s="22">
        <f t="shared" si="9"/>
        <v>351362.74</v>
      </c>
      <c r="F47" s="22">
        <f t="shared" si="9"/>
        <v>604379.11</v>
      </c>
      <c r="G47" s="22">
        <f t="shared" si="9"/>
        <v>822352.02</v>
      </c>
      <c r="H47" s="22">
        <f t="shared" si="9"/>
        <v>372804.01</v>
      </c>
      <c r="I47" s="22">
        <f>+I48+I56</f>
        <v>111806.91</v>
      </c>
      <c r="J47" s="22">
        <f>+J48+J56</f>
        <v>257517.41</v>
      </c>
      <c r="K47" s="22">
        <f>SUM(B47:J47)</f>
        <v>4341196.51</v>
      </c>
    </row>
    <row r="48" spans="1:11" ht="17.25" customHeight="1">
      <c r="A48" s="16" t="s">
        <v>48</v>
      </c>
      <c r="B48" s="23">
        <f>SUM(B49:B55)</f>
        <v>398629.8</v>
      </c>
      <c r="C48" s="23">
        <f aca="true" t="shared" si="10" ref="C48:H48">SUM(C49:C55)</f>
        <v>596471.43</v>
      </c>
      <c r="D48" s="23">
        <f t="shared" si="10"/>
        <v>763155.67</v>
      </c>
      <c r="E48" s="23">
        <f t="shared" si="10"/>
        <v>329963.94</v>
      </c>
      <c r="F48" s="23">
        <f t="shared" si="10"/>
        <v>583539.01</v>
      </c>
      <c r="G48" s="23">
        <f t="shared" si="10"/>
        <v>794036.17</v>
      </c>
      <c r="H48" s="23">
        <f t="shared" si="10"/>
        <v>354955.01</v>
      </c>
      <c r="I48" s="23">
        <f>SUM(I49:I55)</f>
        <v>111806.91</v>
      </c>
      <c r="J48" s="23">
        <f>SUM(J49:J55)</f>
        <v>245540.18</v>
      </c>
      <c r="K48" s="23">
        <f aca="true" t="shared" si="11" ref="K48:K56">SUM(B48:J48)</f>
        <v>4178098.1199999996</v>
      </c>
    </row>
    <row r="49" spans="1:11" ht="17.25" customHeight="1">
      <c r="A49" s="35" t="s">
        <v>49</v>
      </c>
      <c r="B49" s="23">
        <f aca="true" t="shared" si="12" ref="B49:H49">ROUND(B30*B7,2)</f>
        <v>398629.8</v>
      </c>
      <c r="C49" s="23">
        <f t="shared" si="12"/>
        <v>595148.54</v>
      </c>
      <c r="D49" s="23">
        <f t="shared" si="12"/>
        <v>763155.67</v>
      </c>
      <c r="E49" s="23">
        <f t="shared" si="12"/>
        <v>329963.94</v>
      </c>
      <c r="F49" s="23">
        <f t="shared" si="12"/>
        <v>583539.01</v>
      </c>
      <c r="G49" s="23">
        <f t="shared" si="12"/>
        <v>794036.17</v>
      </c>
      <c r="H49" s="23">
        <f t="shared" si="12"/>
        <v>328857.82</v>
      </c>
      <c r="I49" s="23">
        <f>ROUND(I30*I7,2)</f>
        <v>111806.91</v>
      </c>
      <c r="J49" s="23">
        <f>ROUND(J30*J7,2)</f>
        <v>245540.18</v>
      </c>
      <c r="K49" s="23">
        <f t="shared" si="11"/>
        <v>4150678.04</v>
      </c>
    </row>
    <row r="50" spans="1:11" ht="17.25" customHeight="1">
      <c r="A50" s="35" t="s">
        <v>50</v>
      </c>
      <c r="B50" s="19">
        <v>0</v>
      </c>
      <c r="C50" s="23">
        <f>ROUND(C31*C7,2)</f>
        <v>1322.89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1322.89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26097.19</v>
      </c>
      <c r="I53" s="32">
        <f>+I35</f>
        <v>0</v>
      </c>
      <c r="J53" s="32">
        <f>+J35</f>
        <v>0</v>
      </c>
      <c r="K53" s="23">
        <f t="shared" si="11"/>
        <v>26097.19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17093.59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17849</v>
      </c>
      <c r="I56" s="19">
        <v>0</v>
      </c>
      <c r="J56" s="37">
        <v>11977.23</v>
      </c>
      <c r="K56" s="37">
        <f t="shared" si="11"/>
        <v>163098.39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-62136</v>
      </c>
      <c r="C60" s="36">
        <f t="shared" si="13"/>
        <v>-89374.67</v>
      </c>
      <c r="D60" s="36">
        <f t="shared" si="13"/>
        <v>-89904.93</v>
      </c>
      <c r="E60" s="36">
        <f t="shared" si="13"/>
        <v>-50684.03</v>
      </c>
      <c r="F60" s="36">
        <f t="shared" si="13"/>
        <v>-64124.65</v>
      </c>
      <c r="G60" s="36">
        <f t="shared" si="13"/>
        <v>-80830.18</v>
      </c>
      <c r="H60" s="36">
        <f t="shared" si="13"/>
        <v>-54537</v>
      </c>
      <c r="I60" s="36">
        <f t="shared" si="13"/>
        <v>-14015.76</v>
      </c>
      <c r="J60" s="36">
        <f t="shared" si="13"/>
        <v>-36939.92</v>
      </c>
      <c r="K60" s="36">
        <f>SUM(B60:J60)</f>
        <v>-542547.14</v>
      </c>
    </row>
    <row r="61" spans="1:11" ht="18.75" customHeight="1">
      <c r="A61" s="16" t="s">
        <v>82</v>
      </c>
      <c r="B61" s="36">
        <f aca="true" t="shared" si="14" ref="B61:J61">B62+B63+B64+B65+B66+B67</f>
        <v>-62136</v>
      </c>
      <c r="C61" s="36">
        <f t="shared" si="14"/>
        <v>-89181</v>
      </c>
      <c r="D61" s="36">
        <f t="shared" si="14"/>
        <v>-88812</v>
      </c>
      <c r="E61" s="36">
        <f t="shared" si="14"/>
        <v>-46920</v>
      </c>
      <c r="F61" s="36">
        <f t="shared" si="14"/>
        <v>-63744</v>
      </c>
      <c r="G61" s="36">
        <f t="shared" si="14"/>
        <v>-80805</v>
      </c>
      <c r="H61" s="36">
        <f t="shared" si="14"/>
        <v>-54537</v>
      </c>
      <c r="I61" s="36">
        <f t="shared" si="14"/>
        <v>-10623</v>
      </c>
      <c r="J61" s="36">
        <f t="shared" si="14"/>
        <v>-31332</v>
      </c>
      <c r="K61" s="36">
        <f aca="true" t="shared" si="15" ref="K61:K92">SUM(B61:J61)</f>
        <v>-528090</v>
      </c>
    </row>
    <row r="62" spans="1:11" ht="18.75" customHeight="1">
      <c r="A62" s="12" t="s">
        <v>83</v>
      </c>
      <c r="B62" s="36">
        <f>-ROUND(B9*$D$3,2)</f>
        <v>-62136</v>
      </c>
      <c r="C62" s="36">
        <f aca="true" t="shared" si="16" ref="C62:J62">-ROUND(C9*$D$3,2)</f>
        <v>-89181</v>
      </c>
      <c r="D62" s="36">
        <f t="shared" si="16"/>
        <v>-88812</v>
      </c>
      <c r="E62" s="36">
        <f t="shared" si="16"/>
        <v>-46920</v>
      </c>
      <c r="F62" s="36">
        <f t="shared" si="16"/>
        <v>-63744</v>
      </c>
      <c r="G62" s="36">
        <f t="shared" si="16"/>
        <v>-80805</v>
      </c>
      <c r="H62" s="36">
        <f t="shared" si="16"/>
        <v>-54537</v>
      </c>
      <c r="I62" s="36">
        <f t="shared" si="16"/>
        <v>-10623</v>
      </c>
      <c r="J62" s="36">
        <f t="shared" si="16"/>
        <v>-31332</v>
      </c>
      <c r="K62" s="36">
        <f t="shared" si="15"/>
        <v>-528090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-193.67</v>
      </c>
      <c r="D68" s="36">
        <f t="shared" si="17"/>
        <v>-1092.93</v>
      </c>
      <c r="E68" s="36">
        <f t="shared" si="17"/>
        <v>-3764.0299999999997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-3392.76</v>
      </c>
      <c r="J68" s="36">
        <f t="shared" si="17"/>
        <v>-4609.56</v>
      </c>
      <c r="K68" s="36">
        <f t="shared" si="15"/>
        <v>-13458.780000000002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-847.72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-847.72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-2916.31</v>
      </c>
      <c r="F92" s="19">
        <v>0</v>
      </c>
      <c r="G92" s="19">
        <v>0</v>
      </c>
      <c r="H92" s="19">
        <v>0</v>
      </c>
      <c r="I92" s="49">
        <v>-1408.77</v>
      </c>
      <c r="J92" s="49">
        <v>-4609.56</v>
      </c>
      <c r="K92" s="49">
        <f t="shared" si="15"/>
        <v>-8934.64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353587.39</v>
      </c>
      <c r="C97" s="24">
        <f t="shared" si="19"/>
        <v>529810.66</v>
      </c>
      <c r="D97" s="24">
        <f t="shared" si="19"/>
        <v>696160.66</v>
      </c>
      <c r="E97" s="24">
        <f t="shared" si="19"/>
        <v>300678.70999999996</v>
      </c>
      <c r="F97" s="24">
        <f t="shared" si="19"/>
        <v>540254.46</v>
      </c>
      <c r="G97" s="24">
        <f t="shared" si="19"/>
        <v>741521.84</v>
      </c>
      <c r="H97" s="24">
        <f t="shared" si="19"/>
        <v>318267.01</v>
      </c>
      <c r="I97" s="24">
        <f>+I98+I99</f>
        <v>97791.15000000001</v>
      </c>
      <c r="J97" s="24">
        <f>+J98+J99</f>
        <v>220577.49</v>
      </c>
      <c r="K97" s="49">
        <f t="shared" si="18"/>
        <v>3798649.369999999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336493.8</v>
      </c>
      <c r="C98" s="24">
        <f t="shared" si="20"/>
        <v>507096.76000000007</v>
      </c>
      <c r="D98" s="24">
        <f t="shared" si="20"/>
        <v>673250.74</v>
      </c>
      <c r="E98" s="24">
        <f t="shared" si="20"/>
        <v>279279.91</v>
      </c>
      <c r="F98" s="24">
        <f t="shared" si="20"/>
        <v>519414.36</v>
      </c>
      <c r="G98" s="24">
        <f t="shared" si="20"/>
        <v>713205.99</v>
      </c>
      <c r="H98" s="24">
        <f t="shared" si="20"/>
        <v>300418.01</v>
      </c>
      <c r="I98" s="24">
        <f t="shared" si="20"/>
        <v>97791.15000000001</v>
      </c>
      <c r="J98" s="24">
        <f t="shared" si="20"/>
        <v>209598.62</v>
      </c>
      <c r="K98" s="49">
        <f t="shared" si="18"/>
        <v>3636549.3399999994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17093.59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17849</v>
      </c>
      <c r="I99" s="19">
        <f t="shared" si="21"/>
        <v>0</v>
      </c>
      <c r="J99" s="24">
        <f t="shared" si="21"/>
        <v>10978.869999999999</v>
      </c>
      <c r="K99" s="49">
        <f t="shared" si="18"/>
        <v>162100.03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3798649.38</v>
      </c>
      <c r="L105" s="55"/>
    </row>
    <row r="106" spans="1:11" ht="18.75" customHeight="1">
      <c r="A106" s="26" t="s">
        <v>78</v>
      </c>
      <c r="B106" s="27">
        <v>43370.23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43370.23</v>
      </c>
    </row>
    <row r="107" spans="1:11" ht="18.75" customHeight="1">
      <c r="A107" s="26" t="s">
        <v>79</v>
      </c>
      <c r="B107" s="27">
        <v>310217.16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310217.16</v>
      </c>
    </row>
    <row r="108" spans="1:11" ht="18.75" customHeight="1">
      <c r="A108" s="26" t="s">
        <v>80</v>
      </c>
      <c r="B108" s="41">
        <v>0</v>
      </c>
      <c r="C108" s="27">
        <f>+C97</f>
        <v>529810.66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529810.66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696160.66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696160.66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300678.70999999996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300678.70999999996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64672.63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64672.63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91587.72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91587.72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136480.6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136480.6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247513.51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247513.51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199411.33</v>
      </c>
      <c r="H115" s="41">
        <v>0</v>
      </c>
      <c r="I115" s="41">
        <v>0</v>
      </c>
      <c r="J115" s="41">
        <v>0</v>
      </c>
      <c r="K115" s="42">
        <f t="shared" si="22"/>
        <v>199411.33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23031.91</v>
      </c>
      <c r="H116" s="41">
        <v>0</v>
      </c>
      <c r="I116" s="41">
        <v>0</v>
      </c>
      <c r="J116" s="41">
        <v>0</v>
      </c>
      <c r="K116" s="42">
        <f t="shared" si="22"/>
        <v>23031.91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123822.29</v>
      </c>
      <c r="H117" s="41">
        <v>0</v>
      </c>
      <c r="I117" s="41">
        <v>0</v>
      </c>
      <c r="J117" s="41">
        <v>0</v>
      </c>
      <c r="K117" s="42">
        <f t="shared" si="22"/>
        <v>123822.29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107396.21</v>
      </c>
      <c r="H118" s="41">
        <v>0</v>
      </c>
      <c r="I118" s="41">
        <v>0</v>
      </c>
      <c r="J118" s="41">
        <v>0</v>
      </c>
      <c r="K118" s="42">
        <f t="shared" si="22"/>
        <v>107396.21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287860.1</v>
      </c>
      <c r="H119" s="41">
        <v>0</v>
      </c>
      <c r="I119" s="41">
        <v>0</v>
      </c>
      <c r="J119" s="41">
        <v>0</v>
      </c>
      <c r="K119" s="42">
        <f t="shared" si="22"/>
        <v>287860.1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111358.13</v>
      </c>
      <c r="I120" s="41">
        <v>0</v>
      </c>
      <c r="J120" s="41">
        <v>0</v>
      </c>
      <c r="K120" s="42">
        <f t="shared" si="22"/>
        <v>111358.13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206908.89</v>
      </c>
      <c r="I121" s="41">
        <v>0</v>
      </c>
      <c r="J121" s="41">
        <v>0</v>
      </c>
      <c r="K121" s="42">
        <f t="shared" si="22"/>
        <v>206908.89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97791.15</v>
      </c>
      <c r="J122" s="41">
        <v>0</v>
      </c>
      <c r="K122" s="42">
        <f t="shared" si="22"/>
        <v>97791.15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220577.49</v>
      </c>
      <c r="K123" s="45">
        <f t="shared" si="22"/>
        <v>220577.49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2014-07-31T19:31:51Z</dcterms:modified>
  <cp:category/>
  <cp:version/>
  <cp:contentType/>
  <cp:contentStatus/>
</cp:coreProperties>
</file>