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<sst xmlns="http://schemas.openxmlformats.org/spreadsheetml/2006/main" count="127" uniqueCount="127">
  <si>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</si>
  <si>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</si>
  <si>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</si>
  <si>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</si>
  <si>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</si>
  <si>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</si>
  <si>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</si>
  <si>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</si>
  <si>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</si>
  <si>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</si>
  <si>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</si>
  <si>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</si>
  <si>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</si>
  <si>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</si>
  <si>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</si>
  <si>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</si>
  <si>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</si>
  <si>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</si>
  <si>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</si>
  <si>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</si>
  <si>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</si>
  <si>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</si>
  <si>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</si>
  <si>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</si>
  <si>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</si>
  <si>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</si>
  <si>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</si>
  <si>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</si>
  <si>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</si>
  <si>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</si>
  <si>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</si>
  <si>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</si>
  <si>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</si>
  <si>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</si>
  <si>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</si>
  <si>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</si>
  <si>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</si>
  <si>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</si>
  <si>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</si>
  <si>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</si>
  <si>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</si>
  <si>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</si>
  <si>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</si>
  <si>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</si>
  <si>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</si>
  <si>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</si>
  <si>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</si>
  <si>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</si>
  <si>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</si>
  <si>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</si>
  <si>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</si>
  <si>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</si>
  <si>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</si>
  <si>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</si>
  <si>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</si>
  <si>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</si>
  <si>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</si>
  <si>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</si>
  <si>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</si>
  <si>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</si>
  <si>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</si>
  <si>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</si>
  <si>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</si>
  <si>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</si>
  <si>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</si>
  <si>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</si>
  <si>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</si>
  <si>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</si>
  <si>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</si>
  <si>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</si>
  <si>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</si>
  <si>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</si>
  <si>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</si>
  <si>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</si>
  <si>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</si>
  <si>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</si>
  <si>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</si>
  <si>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</si>
  <si>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</si>
  <si>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</si>
  <si>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</si>
  <si>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</si>
  <si>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</si>
  <si>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</si>
  <si>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</si>
  <si>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</si>
  <si>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</si>
  <si>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</si>
  <si>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</si>
  <si>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</si>
  <si>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</si>
  <si>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</si>
  <si>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</si>
  <si>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</si>
  <si>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</si>
  <si>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</si>
  <si>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</si>
  <si>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</si>
  <si>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</si>
  <si>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</si>
  <si>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</si>
  <si>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</si>
  <si>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</si>
  <si>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</si>
  <si>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</si>
  <si>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</si>
  <si>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</si>
  <si>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</si>
  <si>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</si>
  <si>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</si>
  <si>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</si>
  <si>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</si>
  <si>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</si>
  <si>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</si>
  <si>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</si>
  <si>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</si>
  <si>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</si>
  <si>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</si>
  <si>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</si>
  <si>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</si>
  <si>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</si>
  <si>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</si>
  <si>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</si>
  <si>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</si>
  <si>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</si>
  <si>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</si>
  <si>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26/07/14 - VENCIMENTO 01/08/14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</si>
</sst>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298239</v>
      </c>
      <c r="C7" s="9">
        <f t="shared" si="0"/>
        <v>404411</v>
      </c>
      <c r="D7" s="9">
        <f t="shared" si="0"/>
        <v>457464</v>
      </c>
      <c r="E7" s="9">
        <f t="shared" si="0"/>
        <v>253427</v>
      </c>
      <c r="F7" s="9">
        <f t="shared" si="0"/>
        <v>396930</v>
      </c>
      <c r="G7" s="9">
        <f t="shared" si="0"/>
        <v>607210</v>
      </c>
      <c r="H7" s="9">
        <f t="shared" si="0"/>
        <v>243714</v>
      </c>
      <c r="I7" s="9">
        <f t="shared" si="0"/>
        <v>55579</v>
      </c>
      <c r="J7" s="9">
        <f t="shared" si="0"/>
        <v>161740</v>
      </c>
      <c r="K7" s="9">
        <f t="shared" si="0"/>
        <v>2878714</v>
      </c>
      <c r="L7" s="53"/>
    </row>
    <row r="8" spans="1:11" ht="17.25" customHeight="1">
      <c r="A8" s="10" t="s">
        <v>121</v>
      </c>
      <c r="B8" s="11">
        <f>B9+B12+B16</f>
        <v>175536</v>
      </c>
      <c r="C8" s="11">
        <f aca="true" t="shared" si="1" ref="C8:J8">C9+C12+C16</f>
        <v>245102</v>
      </c>
      <c r="D8" s="11">
        <f t="shared" si="1"/>
        <v>262450</v>
      </c>
      <c r="E8" s="11">
        <f t="shared" si="1"/>
        <v>150529</v>
      </c>
      <c r="F8" s="11">
        <f t="shared" si="1"/>
        <v>217783</v>
      </c>
      <c r="G8" s="11">
        <f t="shared" si="1"/>
        <v>322904</v>
      </c>
      <c r="H8" s="11">
        <f t="shared" si="1"/>
        <v>150032</v>
      </c>
      <c r="I8" s="11">
        <f t="shared" si="1"/>
        <v>29726</v>
      </c>
      <c r="J8" s="11">
        <f t="shared" si="1"/>
        <v>91686</v>
      </c>
      <c r="K8" s="11">
        <f>SUM(B8:J8)</f>
        <v>1645748</v>
      </c>
    </row>
    <row r="9" spans="1:11" ht="17.25" customHeight="1">
      <c r="A9" s="15" t="s">
        <v>17</v>
      </c>
      <c r="B9" s="13">
        <f>+B10+B11</f>
        <v>32392</v>
      </c>
      <c r="C9" s="13">
        <f aca="true" t="shared" si="2" ref="C9:J9">+C10+C11</f>
        <v>48632</v>
      </c>
      <c r="D9" s="13">
        <f t="shared" si="2"/>
        <v>47234</v>
      </c>
      <c r="E9" s="13">
        <f t="shared" si="2"/>
        <v>27662</v>
      </c>
      <c r="F9" s="13">
        <f t="shared" si="2"/>
        <v>32840</v>
      </c>
      <c r="G9" s="13">
        <f t="shared" si="2"/>
        <v>36853</v>
      </c>
      <c r="H9" s="13">
        <f t="shared" si="2"/>
        <v>31401</v>
      </c>
      <c r="I9" s="13">
        <f t="shared" si="2"/>
        <v>6698</v>
      </c>
      <c r="J9" s="13">
        <f t="shared" si="2"/>
        <v>14644</v>
      </c>
      <c r="K9" s="11">
        <f>SUM(B9:J9)</f>
        <v>278356</v>
      </c>
    </row>
    <row r="10" spans="1:11" ht="17.25" customHeight="1">
      <c r="A10" s="30" t="s">
        <v>18</v>
      </c>
      <c r="B10" s="13">
        <v>32392</v>
      </c>
      <c r="C10" s="13">
        <v>48632</v>
      </c>
      <c r="D10" s="13">
        <v>47234</v>
      </c>
      <c r="E10" s="13">
        <v>27662</v>
      </c>
      <c r="F10" s="13">
        <v>32840</v>
      </c>
      <c r="G10" s="13">
        <v>36853</v>
      </c>
      <c r="H10" s="13">
        <v>31401</v>
      </c>
      <c r="I10" s="13">
        <v>6698</v>
      </c>
      <c r="J10" s="13">
        <v>14644</v>
      </c>
      <c r="K10" s="11">
        <f>SUM(B10:J10)</f>
        <v>278356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140406</v>
      </c>
      <c r="C12" s="17">
        <f t="shared" si="3"/>
        <v>192738</v>
      </c>
      <c r="D12" s="17">
        <f t="shared" si="3"/>
        <v>211535</v>
      </c>
      <c r="E12" s="17">
        <f t="shared" si="3"/>
        <v>120626</v>
      </c>
      <c r="F12" s="17">
        <f t="shared" si="3"/>
        <v>181610</v>
      </c>
      <c r="G12" s="17">
        <f t="shared" si="3"/>
        <v>280796</v>
      </c>
      <c r="H12" s="17">
        <f t="shared" si="3"/>
        <v>116526</v>
      </c>
      <c r="I12" s="17">
        <f t="shared" si="3"/>
        <v>22431</v>
      </c>
      <c r="J12" s="17">
        <f t="shared" si="3"/>
        <v>75701</v>
      </c>
      <c r="K12" s="11">
        <f aca="true" t="shared" si="4" ref="K12:K27">SUM(B12:J12)</f>
        <v>1342369</v>
      </c>
    </row>
    <row r="13" spans="1:13" ht="17.25" customHeight="1">
      <c r="A13" s="14" t="s">
        <v>20</v>
      </c>
      <c r="B13" s="13">
        <v>70179</v>
      </c>
      <c r="C13" s="13">
        <v>102668</v>
      </c>
      <c r="D13" s="13">
        <v>114778</v>
      </c>
      <c r="E13" s="13">
        <v>64752</v>
      </c>
      <c r="F13" s="13">
        <v>93738</v>
      </c>
      <c r="G13" s="13">
        <v>136899</v>
      </c>
      <c r="H13" s="13">
        <v>56474</v>
      </c>
      <c r="I13" s="13">
        <v>13214</v>
      </c>
      <c r="J13" s="13">
        <v>41305</v>
      </c>
      <c r="K13" s="11">
        <f t="shared" si="4"/>
        <v>694007</v>
      </c>
      <c r="L13" s="53"/>
      <c r="M13" s="54"/>
    </row>
    <row r="14" spans="1:12" ht="17.25" customHeight="1">
      <c r="A14" s="14" t="s">
        <v>21</v>
      </c>
      <c r="B14" s="13">
        <v>62097</v>
      </c>
      <c r="C14" s="13">
        <v>78588</v>
      </c>
      <c r="D14" s="13">
        <v>85006</v>
      </c>
      <c r="E14" s="13">
        <v>49364</v>
      </c>
      <c r="F14" s="13">
        <v>78466</v>
      </c>
      <c r="G14" s="13">
        <v>132318</v>
      </c>
      <c r="H14" s="13">
        <v>54000</v>
      </c>
      <c r="I14" s="13">
        <v>7908</v>
      </c>
      <c r="J14" s="13">
        <v>30152</v>
      </c>
      <c r="K14" s="11">
        <f t="shared" si="4"/>
        <v>577899</v>
      </c>
      <c r="L14" s="53"/>
    </row>
    <row r="15" spans="1:11" ht="17.25" customHeight="1">
      <c r="A15" s="14" t="s">
        <v>22</v>
      </c>
      <c r="B15" s="13">
        <v>8130</v>
      </c>
      <c r="C15" s="13">
        <v>11482</v>
      </c>
      <c r="D15" s="13">
        <v>11751</v>
      </c>
      <c r="E15" s="13">
        <v>6510</v>
      </c>
      <c r="F15" s="13">
        <v>9406</v>
      </c>
      <c r="G15" s="13">
        <v>11579</v>
      </c>
      <c r="H15" s="13">
        <v>6052</v>
      </c>
      <c r="I15" s="13">
        <v>1309</v>
      </c>
      <c r="J15" s="13">
        <v>4244</v>
      </c>
      <c r="K15" s="11">
        <f t="shared" si="4"/>
        <v>70463</v>
      </c>
    </row>
    <row r="16" spans="1:11" ht="17.25" customHeight="1">
      <c r="A16" s="15" t="s">
        <v>117</v>
      </c>
      <c r="B16" s="13">
        <f>B17+B18+B19</f>
        <v>2738</v>
      </c>
      <c r="C16" s="13">
        <f aca="true" t="shared" si="5" ref="C16:J16">C17+C18+C19</f>
        <v>3732</v>
      </c>
      <c r="D16" s="13">
        <f t="shared" si="5"/>
        <v>3681</v>
      </c>
      <c r="E16" s="13">
        <f t="shared" si="5"/>
        <v>2241</v>
      </c>
      <c r="F16" s="13">
        <f t="shared" si="5"/>
        <v>3333</v>
      </c>
      <c r="G16" s="13">
        <f t="shared" si="5"/>
        <v>5255</v>
      </c>
      <c r="H16" s="13">
        <f t="shared" si="5"/>
        <v>2105</v>
      </c>
      <c r="I16" s="13">
        <f t="shared" si="5"/>
        <v>597</v>
      </c>
      <c r="J16" s="13">
        <f t="shared" si="5"/>
        <v>1341</v>
      </c>
      <c r="K16" s="11">
        <f t="shared" si="4"/>
        <v>25023</v>
      </c>
    </row>
    <row r="17" spans="1:11" ht="17.25" customHeight="1">
      <c r="A17" s="14" t="s">
        <v>118</v>
      </c>
      <c r="B17" s="13">
        <v>2290</v>
      </c>
      <c r="C17" s="13">
        <v>3118</v>
      </c>
      <c r="D17" s="13">
        <v>3038</v>
      </c>
      <c r="E17" s="13">
        <v>1912</v>
      </c>
      <c r="F17" s="13">
        <v>2778</v>
      </c>
      <c r="G17" s="13">
        <v>4364</v>
      </c>
      <c r="H17" s="13">
        <v>1750</v>
      </c>
      <c r="I17" s="13">
        <v>493</v>
      </c>
      <c r="J17" s="13">
        <v>1137</v>
      </c>
      <c r="K17" s="11">
        <f t="shared" si="4"/>
        <v>20880</v>
      </c>
    </row>
    <row r="18" spans="1:11" ht="17.25" customHeight="1">
      <c r="A18" s="14" t="s">
        <v>119</v>
      </c>
      <c r="B18" s="13">
        <v>165</v>
      </c>
      <c r="C18" s="13">
        <v>221</v>
      </c>
      <c r="D18" s="13">
        <v>233</v>
      </c>
      <c r="E18" s="13">
        <v>132</v>
      </c>
      <c r="F18" s="13">
        <v>213</v>
      </c>
      <c r="G18" s="13">
        <v>461</v>
      </c>
      <c r="H18" s="13">
        <v>162</v>
      </c>
      <c r="I18" s="13">
        <v>40</v>
      </c>
      <c r="J18" s="13">
        <v>69</v>
      </c>
      <c r="K18" s="11">
        <f t="shared" si="4"/>
        <v>1696</v>
      </c>
    </row>
    <row r="19" spans="1:11" ht="17.25" customHeight="1">
      <c r="A19" s="14" t="s">
        <v>120</v>
      </c>
      <c r="B19" s="13">
        <v>283</v>
      </c>
      <c r="C19" s="13">
        <v>393</v>
      </c>
      <c r="D19" s="13">
        <v>410</v>
      </c>
      <c r="E19" s="13">
        <v>197</v>
      </c>
      <c r="F19" s="13">
        <v>342</v>
      </c>
      <c r="G19" s="13">
        <v>430</v>
      </c>
      <c r="H19" s="13">
        <v>193</v>
      </c>
      <c r="I19" s="13">
        <v>64</v>
      </c>
      <c r="J19" s="13">
        <v>135</v>
      </c>
      <c r="K19" s="11">
        <f t="shared" si="4"/>
        <v>2447</v>
      </c>
    </row>
    <row r="20" spans="1:11" ht="17.25" customHeight="1">
      <c r="A20" s="16" t="s">
        <v>23</v>
      </c>
      <c r="B20" s="11">
        <f>+B21+B22+B23</f>
        <v>96939</v>
      </c>
      <c r="C20" s="11">
        <f aca="true" t="shared" si="6" ref="C20:J20">+C21+C22+C23</f>
        <v>119521</v>
      </c>
      <c r="D20" s="11">
        <f t="shared" si="6"/>
        <v>145785</v>
      </c>
      <c r="E20" s="11">
        <f t="shared" si="6"/>
        <v>77662</v>
      </c>
      <c r="F20" s="11">
        <f t="shared" si="6"/>
        <v>145771</v>
      </c>
      <c r="G20" s="11">
        <f t="shared" si="6"/>
        <v>248408</v>
      </c>
      <c r="H20" s="11">
        <f t="shared" si="6"/>
        <v>75003</v>
      </c>
      <c r="I20" s="11">
        <f t="shared" si="6"/>
        <v>18291</v>
      </c>
      <c r="J20" s="11">
        <f t="shared" si="6"/>
        <v>49020</v>
      </c>
      <c r="K20" s="11">
        <f t="shared" si="4"/>
        <v>976400</v>
      </c>
    </row>
    <row r="21" spans="1:12" ht="17.25" customHeight="1">
      <c r="A21" s="12" t="s">
        <v>24</v>
      </c>
      <c r="B21" s="13">
        <v>54042</v>
      </c>
      <c r="C21" s="13">
        <v>72336</v>
      </c>
      <c r="D21" s="13">
        <v>88555</v>
      </c>
      <c r="E21" s="13">
        <v>46530</v>
      </c>
      <c r="F21" s="13">
        <v>82799</v>
      </c>
      <c r="G21" s="13">
        <v>129219</v>
      </c>
      <c r="H21" s="13">
        <v>42135</v>
      </c>
      <c r="I21" s="13">
        <v>11667</v>
      </c>
      <c r="J21" s="13">
        <v>29174</v>
      </c>
      <c r="K21" s="11">
        <f t="shared" si="4"/>
        <v>556457</v>
      </c>
      <c r="L21" s="53"/>
    </row>
    <row r="22" spans="1:12" ht="17.25" customHeight="1">
      <c r="A22" s="12" t="s">
        <v>25</v>
      </c>
      <c r="B22" s="13">
        <v>38116</v>
      </c>
      <c r="C22" s="13">
        <v>41254</v>
      </c>
      <c r="D22" s="13">
        <v>50543</v>
      </c>
      <c r="E22" s="13">
        <v>27833</v>
      </c>
      <c r="F22" s="13">
        <v>56766</v>
      </c>
      <c r="G22" s="13">
        <v>110205</v>
      </c>
      <c r="H22" s="13">
        <v>29795</v>
      </c>
      <c r="I22" s="13">
        <v>5769</v>
      </c>
      <c r="J22" s="13">
        <v>17453</v>
      </c>
      <c r="K22" s="11">
        <f t="shared" si="4"/>
        <v>377734</v>
      </c>
      <c r="L22" s="53"/>
    </row>
    <row r="23" spans="1:11" ht="17.25" customHeight="1">
      <c r="A23" s="12" t="s">
        <v>26</v>
      </c>
      <c r="B23" s="13">
        <v>4781</v>
      </c>
      <c r="C23" s="13">
        <v>5931</v>
      </c>
      <c r="D23" s="13">
        <v>6687</v>
      </c>
      <c r="E23" s="13">
        <v>3299</v>
      </c>
      <c r="F23" s="13">
        <v>6206</v>
      </c>
      <c r="G23" s="13">
        <v>8984</v>
      </c>
      <c r="H23" s="13">
        <v>3073</v>
      </c>
      <c r="I23" s="13">
        <v>855</v>
      </c>
      <c r="J23" s="13">
        <v>2393</v>
      </c>
      <c r="K23" s="11">
        <f t="shared" si="4"/>
        <v>42209</v>
      </c>
    </row>
    <row r="24" spans="1:11" ht="17.25" customHeight="1">
      <c r="A24" s="16" t="s">
        <v>27</v>
      </c>
      <c r="B24" s="13">
        <v>25764</v>
      </c>
      <c r="C24" s="13">
        <v>39788</v>
      </c>
      <c r="D24" s="13">
        <v>49229</v>
      </c>
      <c r="E24" s="13">
        <v>25236</v>
      </c>
      <c r="F24" s="13">
        <v>33376</v>
      </c>
      <c r="G24" s="13">
        <v>35898</v>
      </c>
      <c r="H24" s="13">
        <v>16671</v>
      </c>
      <c r="I24" s="13">
        <v>7562</v>
      </c>
      <c r="J24" s="13">
        <v>21034</v>
      </c>
      <c r="K24" s="11">
        <f t="shared" si="4"/>
        <v>254558</v>
      </c>
    </row>
    <row r="25" spans="1:12" ht="17.25" customHeight="1">
      <c r="A25" s="12" t="s">
        <v>28</v>
      </c>
      <c r="B25" s="13">
        <v>16489</v>
      </c>
      <c r="C25" s="13">
        <v>25464</v>
      </c>
      <c r="D25" s="13">
        <v>31507</v>
      </c>
      <c r="E25" s="13">
        <v>16151</v>
      </c>
      <c r="F25" s="13">
        <v>21361</v>
      </c>
      <c r="G25" s="13">
        <v>22975</v>
      </c>
      <c r="H25" s="13">
        <v>10669</v>
      </c>
      <c r="I25" s="13">
        <v>4840</v>
      </c>
      <c r="J25" s="13">
        <v>13462</v>
      </c>
      <c r="K25" s="11">
        <f t="shared" si="4"/>
        <v>162918</v>
      </c>
      <c r="L25" s="53"/>
    </row>
    <row r="26" spans="1:12" ht="17.25" customHeight="1">
      <c r="A26" s="12" t="s">
        <v>29</v>
      </c>
      <c r="B26" s="13">
        <v>9275</v>
      </c>
      <c r="C26" s="13">
        <v>14324</v>
      </c>
      <c r="D26" s="13">
        <v>17722</v>
      </c>
      <c r="E26" s="13">
        <v>9085</v>
      </c>
      <c r="F26" s="13">
        <v>12015</v>
      </c>
      <c r="G26" s="13">
        <v>12923</v>
      </c>
      <c r="H26" s="13">
        <v>6002</v>
      </c>
      <c r="I26" s="13">
        <v>2722</v>
      </c>
      <c r="J26" s="13">
        <v>7572</v>
      </c>
      <c r="K26" s="11">
        <f t="shared" si="4"/>
        <v>91640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2008</v>
      </c>
      <c r="I27" s="11">
        <v>0</v>
      </c>
      <c r="J27" s="11">
        <v>0</v>
      </c>
      <c r="K27" s="11">
        <f t="shared" si="4"/>
        <v>2008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22717.29</v>
      </c>
      <c r="I35" s="19">
        <v>0</v>
      </c>
      <c r="J35" s="19">
        <v>0</v>
      </c>
      <c r="K35" s="23">
        <f>SUM(B35:J35)</f>
        <v>22717.29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736953.0599999999</v>
      </c>
      <c r="C47" s="22">
        <f aca="true" t="shared" si="9" ref="C47:H47">+C48+C56</f>
        <v>1136100.25</v>
      </c>
      <c r="D47" s="22">
        <f t="shared" si="9"/>
        <v>1453720.0699999998</v>
      </c>
      <c r="E47" s="22">
        <f t="shared" si="9"/>
        <v>689432.37</v>
      </c>
      <c r="F47" s="22">
        <f t="shared" si="9"/>
        <v>1036583.97</v>
      </c>
      <c r="G47" s="22">
        <f t="shared" si="9"/>
        <v>1365027.9400000002</v>
      </c>
      <c r="H47" s="22">
        <f t="shared" si="9"/>
        <v>655749.17</v>
      </c>
      <c r="I47" s="22">
        <f>+I48+I56</f>
        <v>249032.83</v>
      </c>
      <c r="J47" s="22">
        <f>+J48+J56</f>
        <v>441671.88999999996</v>
      </c>
      <c r="K47" s="22">
        <f>SUM(B47:J47)</f>
        <v>7764271.55</v>
      </c>
    </row>
    <row r="48" spans="1:11" ht="17.25" customHeight="1">
      <c r="A48" s="16" t="s">
        <v>48</v>
      </c>
      <c r="B48" s="23">
        <f>SUM(B49:B55)</f>
        <v>719859.47</v>
      </c>
      <c r="C48" s="23">
        <f aca="true" t="shared" si="10" ref="C48:H48">SUM(C49:C55)</f>
        <v>1113386.35</v>
      </c>
      <c r="D48" s="23">
        <f t="shared" si="10"/>
        <v>1430810.15</v>
      </c>
      <c r="E48" s="23">
        <f t="shared" si="10"/>
        <v>668033.57</v>
      </c>
      <c r="F48" s="23">
        <f t="shared" si="10"/>
        <v>1015743.87</v>
      </c>
      <c r="G48" s="23">
        <f t="shared" si="10"/>
        <v>1336712.09</v>
      </c>
      <c r="H48" s="23">
        <f t="shared" si="10"/>
        <v>637900.17</v>
      </c>
      <c r="I48" s="23">
        <f>SUM(I49:I55)</f>
        <v>249032.83</v>
      </c>
      <c r="J48" s="23">
        <f>SUM(J49:J55)</f>
        <v>429694.66</v>
      </c>
      <c r="K48" s="23">
        <f aca="true" t="shared" si="11" ref="K48:K56">SUM(B48:J48)</f>
        <v>7601173.159999999</v>
      </c>
    </row>
    <row r="49" spans="1:11" ht="17.25" customHeight="1">
      <c r="A49" s="35" t="s">
        <v>49</v>
      </c>
      <c r="B49" s="23">
        <f aca="true" t="shared" si="12" ref="B49:H49">ROUND(B30*B7,2)</f>
        <v>719859.47</v>
      </c>
      <c r="C49" s="23">
        <f t="shared" si="12"/>
        <v>1110917.02</v>
      </c>
      <c r="D49" s="23">
        <f t="shared" si="12"/>
        <v>1430810.15</v>
      </c>
      <c r="E49" s="23">
        <f t="shared" si="12"/>
        <v>668033.57</v>
      </c>
      <c r="F49" s="23">
        <f t="shared" si="12"/>
        <v>1015743.87</v>
      </c>
      <c r="G49" s="23">
        <f t="shared" si="12"/>
        <v>1336712.09</v>
      </c>
      <c r="H49" s="23">
        <f t="shared" si="12"/>
        <v>615182.88</v>
      </c>
      <c r="I49" s="23">
        <f>ROUND(I30*I7,2)</f>
        <v>249032.83</v>
      </c>
      <c r="J49" s="23">
        <f>ROUND(J30*J7,2)</f>
        <v>429694.66</v>
      </c>
      <c r="K49" s="23">
        <f t="shared" si="11"/>
        <v>7575986.539999999</v>
      </c>
    </row>
    <row r="50" spans="1:11" ht="17.25" customHeight="1">
      <c r="A50" s="35" t="s">
        <v>50</v>
      </c>
      <c r="B50" s="19">
        <v>0</v>
      </c>
      <c r="C50" s="23">
        <f>ROUND(C31*C7,2)</f>
        <v>2469.33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2469.33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22717.29</v>
      </c>
      <c r="I53" s="32">
        <f>+I35</f>
        <v>0</v>
      </c>
      <c r="J53" s="32">
        <f>+J35</f>
        <v>0</v>
      </c>
      <c r="K53" s="23">
        <f t="shared" si="11"/>
        <v>22717.29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11977.23</v>
      </c>
      <c r="K56" s="37">
        <f t="shared" si="11"/>
        <v>163098.39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-97176</v>
      </c>
      <c r="C60" s="36">
        <f t="shared" si="13"/>
        <v>-146089.67</v>
      </c>
      <c r="D60" s="36">
        <f t="shared" si="13"/>
        <v>-142794.93</v>
      </c>
      <c r="E60" s="36">
        <f t="shared" si="13"/>
        <v>-89572.28</v>
      </c>
      <c r="F60" s="36">
        <f t="shared" si="13"/>
        <v>-98900.65</v>
      </c>
      <c r="G60" s="36">
        <f t="shared" si="13"/>
        <v>-110584.18</v>
      </c>
      <c r="H60" s="36">
        <f t="shared" si="13"/>
        <v>-94203</v>
      </c>
      <c r="I60" s="36">
        <f t="shared" si="13"/>
        <v>-25215.8</v>
      </c>
      <c r="J60" s="36">
        <f t="shared" si="13"/>
        <v>-52836.29</v>
      </c>
      <c r="K60" s="36">
        <f>SUM(B60:J60)</f>
        <v>-857372.8</v>
      </c>
    </row>
    <row r="61" spans="1:11" ht="18.75" customHeight="1">
      <c r="A61" s="16" t="s">
        <v>82</v>
      </c>
      <c r="B61" s="36">
        <f aca="true" t="shared" si="14" ref="B61:J61">B62+B63+B64+B65+B66+B67</f>
        <v>-97176</v>
      </c>
      <c r="C61" s="36">
        <f t="shared" si="14"/>
        <v>-145896</v>
      </c>
      <c r="D61" s="36">
        <f t="shared" si="14"/>
        <v>-141702</v>
      </c>
      <c r="E61" s="36">
        <f t="shared" si="14"/>
        <v>-82986</v>
      </c>
      <c r="F61" s="36">
        <f t="shared" si="14"/>
        <v>-98520</v>
      </c>
      <c r="G61" s="36">
        <f t="shared" si="14"/>
        <v>-110559</v>
      </c>
      <c r="H61" s="36">
        <f t="shared" si="14"/>
        <v>-94203</v>
      </c>
      <c r="I61" s="36">
        <f t="shared" si="14"/>
        <v>-20094</v>
      </c>
      <c r="J61" s="36">
        <f t="shared" si="14"/>
        <v>-43932</v>
      </c>
      <c r="K61" s="36">
        <f aca="true" t="shared" si="15" ref="K61:K92">SUM(B61:J61)</f>
        <v>-835068</v>
      </c>
    </row>
    <row r="62" spans="1:11" ht="18.75" customHeight="1">
      <c r="A62" s="12" t="s">
        <v>83</v>
      </c>
      <c r="B62" s="36">
        <f>-ROUND(B9*$D$3,2)</f>
        <v>-97176</v>
      </c>
      <c r="C62" s="36">
        <f aca="true" t="shared" si="16" ref="C62:J62">-ROUND(C9*$D$3,2)</f>
        <v>-145896</v>
      </c>
      <c r="D62" s="36">
        <f t="shared" si="16"/>
        <v>-141702</v>
      </c>
      <c r="E62" s="36">
        <f t="shared" si="16"/>
        <v>-82986</v>
      </c>
      <c r="F62" s="36">
        <f t="shared" si="16"/>
        <v>-98520</v>
      </c>
      <c r="G62" s="36">
        <f t="shared" si="16"/>
        <v>-110559</v>
      </c>
      <c r="H62" s="36">
        <f t="shared" si="16"/>
        <v>-94203</v>
      </c>
      <c r="I62" s="36">
        <f t="shared" si="16"/>
        <v>-20094</v>
      </c>
      <c r="J62" s="36">
        <f t="shared" si="16"/>
        <v>-43932</v>
      </c>
      <c r="K62" s="36">
        <f t="shared" si="15"/>
        <v>-835068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-1092.93</v>
      </c>
      <c r="E68" s="36">
        <f t="shared" si="17"/>
        <v>-6586.28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-5121.8</v>
      </c>
      <c r="J68" s="36">
        <f t="shared" si="17"/>
        <v>-7905.93</v>
      </c>
      <c r="K68" s="36">
        <f t="shared" si="15"/>
        <v>-21306.440000000002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-5722.29</v>
      </c>
      <c r="F92" s="19">
        <v>0</v>
      </c>
      <c r="G92" s="19">
        <v>0</v>
      </c>
      <c r="H92" s="19">
        <v>0</v>
      </c>
      <c r="I92" s="49">
        <v>-3137.81</v>
      </c>
      <c r="J92" s="49">
        <v>-7905.93</v>
      </c>
      <c r="K92" s="49">
        <f t="shared" si="15"/>
        <v>-16766.03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639777.0599999999</v>
      </c>
      <c r="C97" s="24">
        <f t="shared" si="19"/>
        <v>990010.5800000001</v>
      </c>
      <c r="D97" s="24">
        <f t="shared" si="19"/>
        <v>1310925.14</v>
      </c>
      <c r="E97" s="24">
        <f t="shared" si="19"/>
        <v>599860.09</v>
      </c>
      <c r="F97" s="24">
        <f t="shared" si="19"/>
        <v>937683.32</v>
      </c>
      <c r="G97" s="24">
        <f t="shared" si="19"/>
        <v>1254443.7600000002</v>
      </c>
      <c r="H97" s="24">
        <f t="shared" si="19"/>
        <v>561546.17</v>
      </c>
      <c r="I97" s="24">
        <f>+I98+I99</f>
        <v>223817.03</v>
      </c>
      <c r="J97" s="24">
        <f>+J98+J99</f>
        <v>388835.6</v>
      </c>
      <c r="K97" s="49">
        <f t="shared" si="18"/>
        <v>6906898.750000001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622683.47</v>
      </c>
      <c r="C98" s="24">
        <f t="shared" si="20"/>
        <v>967296.68</v>
      </c>
      <c r="D98" s="24">
        <f t="shared" si="20"/>
        <v>1288015.22</v>
      </c>
      <c r="E98" s="24">
        <f t="shared" si="20"/>
        <v>578461.2899999999</v>
      </c>
      <c r="F98" s="24">
        <f t="shared" si="20"/>
        <v>916843.22</v>
      </c>
      <c r="G98" s="24">
        <f t="shared" si="20"/>
        <v>1226127.9100000001</v>
      </c>
      <c r="H98" s="24">
        <f t="shared" si="20"/>
        <v>543697.17</v>
      </c>
      <c r="I98" s="24">
        <f t="shared" si="20"/>
        <v>223817.03</v>
      </c>
      <c r="J98" s="24">
        <f t="shared" si="20"/>
        <v>377856.73</v>
      </c>
      <c r="K98" s="49">
        <f t="shared" si="18"/>
        <v>6744798.720000001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17849</v>
      </c>
      <c r="I99" s="19">
        <f t="shared" si="21"/>
        <v>0</v>
      </c>
      <c r="J99" s="24">
        <f t="shared" si="21"/>
        <v>10978.869999999999</v>
      </c>
      <c r="K99" s="49">
        <f t="shared" si="18"/>
        <v>162100.03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6906898.749999999</v>
      </c>
      <c r="L105" s="55"/>
    </row>
    <row r="106" spans="1:11" ht="18.75" customHeight="1">
      <c r="A106" s="26" t="s">
        <v>78</v>
      </c>
      <c r="B106" s="27">
        <v>78371.23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78371.23</v>
      </c>
    </row>
    <row r="107" spans="1:11" ht="18.75" customHeight="1">
      <c r="A107" s="26" t="s">
        <v>79</v>
      </c>
      <c r="B107" s="27">
        <v>561405.83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561405.83</v>
      </c>
    </row>
    <row r="108" spans="1:11" ht="18.75" customHeight="1">
      <c r="A108" s="26" t="s">
        <v>80</v>
      </c>
      <c r="B108" s="41">
        <v>0</v>
      </c>
      <c r="C108" s="27">
        <f>+C97</f>
        <v>990010.5800000001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990010.5800000001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1310925.14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1310925.14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599860.09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599860.09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112244.86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112244.86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158951.92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158951.92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236394.22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236394.22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430092.32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430092.32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367771.56</v>
      </c>
      <c r="H115" s="41">
        <v>0</v>
      </c>
      <c r="I115" s="41">
        <v>0</v>
      </c>
      <c r="J115" s="41">
        <v>0</v>
      </c>
      <c r="K115" s="42">
        <f t="shared" si="22"/>
        <v>367771.56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33290.34</v>
      </c>
      <c r="H116" s="41">
        <v>0</v>
      </c>
      <c r="I116" s="41">
        <v>0</v>
      </c>
      <c r="J116" s="41">
        <v>0</v>
      </c>
      <c r="K116" s="42">
        <f t="shared" si="22"/>
        <v>33290.34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207764.63</v>
      </c>
      <c r="H117" s="41">
        <v>0</v>
      </c>
      <c r="I117" s="41">
        <v>0</v>
      </c>
      <c r="J117" s="41">
        <v>0</v>
      </c>
      <c r="K117" s="42">
        <f t="shared" si="22"/>
        <v>207764.63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168398.45</v>
      </c>
      <c r="H118" s="41">
        <v>0</v>
      </c>
      <c r="I118" s="41">
        <v>0</v>
      </c>
      <c r="J118" s="41">
        <v>0</v>
      </c>
      <c r="K118" s="42">
        <f t="shared" si="22"/>
        <v>168398.45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477218.79</v>
      </c>
      <c r="H119" s="41">
        <v>0</v>
      </c>
      <c r="I119" s="41">
        <v>0</v>
      </c>
      <c r="J119" s="41">
        <v>0</v>
      </c>
      <c r="K119" s="42">
        <f t="shared" si="22"/>
        <v>477218.79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196043.6</v>
      </c>
      <c r="I120" s="41">
        <v>0</v>
      </c>
      <c r="J120" s="41">
        <v>0</v>
      </c>
      <c r="K120" s="42">
        <f t="shared" si="22"/>
        <v>196043.6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365502.56</v>
      </c>
      <c r="I121" s="41">
        <v>0</v>
      </c>
      <c r="J121" s="41">
        <v>0</v>
      </c>
      <c r="K121" s="42">
        <f t="shared" si="22"/>
        <v>365502.56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223817.03</v>
      </c>
      <c r="J122" s="41">
        <v>0</v>
      </c>
      <c r="K122" s="42">
        <f t="shared" si="22"/>
        <v>223817.03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388835.6</v>
      </c>
      <c r="K123" s="45">
        <f t="shared" si="22"/>
        <v>388835.6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2014-07-31T19:29:47Z</dcterms:modified>
  <cp:category/>
  <cp:version/>
  <cp:contentType/>
  <cp:contentStatus/>
</cp:coreProperties>
</file>