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<sst xmlns="http://schemas.openxmlformats.org/spreadsheetml/2006/main" count="128" uniqueCount="128">
  <si>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</si>
  <si>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</si>
  <si>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</si>
  <si>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</si>
  <si>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</si>
  <si>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</si>
  <si>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</si>
  <si>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</si>
  <si>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</si>
  <si>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</si>
  <si>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</si>
  <si>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</si>
  <si>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</si>
  <si>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</si>
  <si>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</si>
  <si>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</si>
  <si>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</si>
  <si>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</si>
  <si>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</si>
  <si>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</si>
  <si>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</si>
  <si>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</si>
  <si>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</si>
  <si>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</si>
  <si>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</si>
  <si>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</si>
  <si>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</si>
  <si>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</si>
  <si>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</si>
  <si>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</si>
  <si>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</si>
  <si>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</si>
  <si>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</si>
  <si>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</si>
  <si>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</si>
  <si>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</si>
  <si>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</si>
  <si>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</si>
  <si>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</si>
  <si>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</si>
  <si>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</si>
  <si>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</si>
  <si>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</si>
  <si>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</si>
  <si>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</si>
  <si>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</si>
  <si>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</si>
  <si>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</si>
  <si>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</si>
  <si>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</si>
  <si>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</si>
  <si>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</si>
  <si>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</si>
  <si>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</si>
  <si>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</si>
  <si>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</si>
  <si>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</si>
  <si>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</si>
  <si>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</si>
  <si>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</si>
  <si>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</si>
  <si>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</si>
  <si>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</si>
  <si>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</si>
  <si>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</si>
  <si>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</si>
  <si>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</si>
  <si>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</si>
  <si>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</si>
  <si>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</si>
  <si>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</si>
  <si>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</si>
  <si>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</si>
  <si>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</si>
  <si>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</si>
  <si>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</si>
  <si>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</si>
  <si>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</si>
  <si>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</si>
  <si>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</si>
  <si>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</si>
  <si>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</si>
  <si>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</si>
  <si>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</si>
  <si>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</si>
  <si>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</si>
  <si>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</si>
  <si>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</si>
  <si>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</si>
  <si>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</si>
  <si>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</si>
  <si>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</si>
  <si>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</si>
  <si>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</si>
  <si>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</si>
  <si>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</si>
  <si>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</si>
  <si>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</si>
  <si>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</si>
  <si>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</si>
  <si>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</si>
  <si>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</si>
  <si>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</si>
  <si>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</si>
  <si>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</si>
  <si>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</si>
  <si>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</si>
  <si>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</si>
  <si>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</si>
  <si>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</si>
  <si>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</si>
  <si>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</si>
  <si>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</si>
  <si>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</si>
  <si>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</si>
  <si>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</si>
  <si>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</si>
  <si>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</si>
  <si>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</si>
  <si>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</si>
  <si>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</si>
  <si>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</si>
  <si>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</si>
  <si>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</si>
  <si>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</si>
  <si>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</si>
  <si>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24/07/14 - VENCIMENTO 31/07/14</t>
  </si>
  <si>
    <t>6.2.25. Ressarcimento - Veículos Híbridos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</si>
</sst>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-&quot;R$&quot;\ * #,##0.0_-;\-&quot;R$&quot;\ * #,##0.0_-;_-&quot;R$&quot;\ * &quot;-&quot;??_-;_-@_-"/>
    <numFmt numFmtId="177" formatCode="_-&quot;R$&quot;\ * #,##0_-;\-&quot;R$&quot;\ * #,##0_-;_-&quot;R$&quot;\ * &quot;-&quot;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4" t="s">
        <v>15</v>
      </c>
      <c r="B4" s="66" t="s">
        <v>114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1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113</v>
      </c>
      <c r="J5" s="69" t="s">
        <v>112</v>
      </c>
      <c r="K5" s="64"/>
    </row>
    <row r="6" spans="1:11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2" ht="17.25" customHeight="1">
      <c r="A7" s="8" t="s">
        <v>30</v>
      </c>
      <c r="B7" s="9">
        <f aca="true" t="shared" si="0" ref="B7:K7">+B8+B20+B24+B27</f>
        <v>533900</v>
      </c>
      <c r="C7" s="9">
        <f t="shared" si="0"/>
        <v>720110</v>
      </c>
      <c r="D7" s="9">
        <f t="shared" si="0"/>
        <v>750424</v>
      </c>
      <c r="E7" s="9">
        <f t="shared" si="0"/>
        <v>509303</v>
      </c>
      <c r="F7" s="9">
        <f t="shared" si="0"/>
        <v>699686</v>
      </c>
      <c r="G7" s="9">
        <f t="shared" si="0"/>
        <v>1110369</v>
      </c>
      <c r="H7" s="9">
        <f t="shared" si="0"/>
        <v>511191</v>
      </c>
      <c r="I7" s="9">
        <f t="shared" si="0"/>
        <v>113631</v>
      </c>
      <c r="J7" s="9">
        <f t="shared" si="0"/>
        <v>274037</v>
      </c>
      <c r="K7" s="9">
        <f t="shared" si="0"/>
        <v>5222651</v>
      </c>
      <c r="L7" s="53"/>
    </row>
    <row r="8" spans="1:11" ht="17.25" customHeight="1">
      <c r="A8" s="10" t="s">
        <v>121</v>
      </c>
      <c r="B8" s="11">
        <f>B9+B12+B16</f>
        <v>315457</v>
      </c>
      <c r="C8" s="11">
        <f aca="true" t="shared" si="1" ref="C8:J8">C9+C12+C16</f>
        <v>432786</v>
      </c>
      <c r="D8" s="11">
        <f t="shared" si="1"/>
        <v>420694</v>
      </c>
      <c r="E8" s="11">
        <f t="shared" si="1"/>
        <v>299225</v>
      </c>
      <c r="F8" s="11">
        <f t="shared" si="1"/>
        <v>387431</v>
      </c>
      <c r="G8" s="11">
        <f t="shared" si="1"/>
        <v>595386</v>
      </c>
      <c r="H8" s="11">
        <f t="shared" si="1"/>
        <v>312080</v>
      </c>
      <c r="I8" s="11">
        <f t="shared" si="1"/>
        <v>59763</v>
      </c>
      <c r="J8" s="11">
        <f t="shared" si="1"/>
        <v>152658</v>
      </c>
      <c r="K8" s="11">
        <f>SUM(B8:J8)</f>
        <v>2975480</v>
      </c>
    </row>
    <row r="9" spans="1:11" ht="17.25" customHeight="1">
      <c r="A9" s="15" t="s">
        <v>17</v>
      </c>
      <c r="B9" s="13">
        <f>+B10+B11</f>
        <v>43549</v>
      </c>
      <c r="C9" s="13">
        <f aca="true" t="shared" si="2" ref="C9:J9">+C10+C11</f>
        <v>61653</v>
      </c>
      <c r="D9" s="13">
        <f t="shared" si="2"/>
        <v>53938</v>
      </c>
      <c r="E9" s="13">
        <f t="shared" si="2"/>
        <v>39834</v>
      </c>
      <c r="F9" s="13">
        <f t="shared" si="2"/>
        <v>45783</v>
      </c>
      <c r="G9" s="13">
        <f t="shared" si="2"/>
        <v>54645</v>
      </c>
      <c r="H9" s="13">
        <f t="shared" si="2"/>
        <v>52450</v>
      </c>
      <c r="I9" s="13">
        <f t="shared" si="2"/>
        <v>9674</v>
      </c>
      <c r="J9" s="13">
        <f t="shared" si="2"/>
        <v>17061</v>
      </c>
      <c r="K9" s="11">
        <f>SUM(B9:J9)</f>
        <v>378587</v>
      </c>
    </row>
    <row r="10" spans="1:11" ht="17.25" customHeight="1">
      <c r="A10" s="30" t="s">
        <v>18</v>
      </c>
      <c r="B10" s="13">
        <v>43549</v>
      </c>
      <c r="C10" s="13">
        <v>61653</v>
      </c>
      <c r="D10" s="13">
        <v>53938</v>
      </c>
      <c r="E10" s="13">
        <v>39834</v>
      </c>
      <c r="F10" s="13">
        <v>45783</v>
      </c>
      <c r="G10" s="13">
        <v>54645</v>
      </c>
      <c r="H10" s="13">
        <v>52450</v>
      </c>
      <c r="I10" s="13">
        <v>9674</v>
      </c>
      <c r="J10" s="13">
        <v>17061</v>
      </c>
      <c r="K10" s="11">
        <f>SUM(B10:J10)</f>
        <v>378587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267200</v>
      </c>
      <c r="C12" s="17">
        <f t="shared" si="3"/>
        <v>364672</v>
      </c>
      <c r="D12" s="17">
        <f t="shared" si="3"/>
        <v>360758</v>
      </c>
      <c r="E12" s="17">
        <f t="shared" si="3"/>
        <v>255006</v>
      </c>
      <c r="F12" s="17">
        <f t="shared" si="3"/>
        <v>335952</v>
      </c>
      <c r="G12" s="17">
        <f t="shared" si="3"/>
        <v>531355</v>
      </c>
      <c r="H12" s="17">
        <f t="shared" si="3"/>
        <v>255046</v>
      </c>
      <c r="I12" s="17">
        <f t="shared" si="3"/>
        <v>48948</v>
      </c>
      <c r="J12" s="17">
        <f t="shared" si="3"/>
        <v>133336</v>
      </c>
      <c r="K12" s="11">
        <f aca="true" t="shared" si="4" ref="K12:K27">SUM(B12:J12)</f>
        <v>2552273</v>
      </c>
    </row>
    <row r="13" spans="1:13" ht="17.25" customHeight="1">
      <c r="A13" s="14" t="s">
        <v>20</v>
      </c>
      <c r="B13" s="13">
        <v>128190</v>
      </c>
      <c r="C13" s="13">
        <v>185421</v>
      </c>
      <c r="D13" s="13">
        <v>189919</v>
      </c>
      <c r="E13" s="13">
        <v>129828</v>
      </c>
      <c r="F13" s="13">
        <v>171493</v>
      </c>
      <c r="G13" s="13">
        <v>260188</v>
      </c>
      <c r="H13" s="13">
        <v>122946</v>
      </c>
      <c r="I13" s="13">
        <v>27493</v>
      </c>
      <c r="J13" s="13">
        <v>69700</v>
      </c>
      <c r="K13" s="11">
        <f t="shared" si="4"/>
        <v>1285178</v>
      </c>
      <c r="L13" s="53"/>
      <c r="M13" s="54"/>
    </row>
    <row r="14" spans="1:12" ht="17.25" customHeight="1">
      <c r="A14" s="14" t="s">
        <v>21</v>
      </c>
      <c r="B14" s="13">
        <v>120489</v>
      </c>
      <c r="C14" s="13">
        <v>151696</v>
      </c>
      <c r="D14" s="13">
        <v>146317</v>
      </c>
      <c r="E14" s="13">
        <v>108499</v>
      </c>
      <c r="F14" s="13">
        <v>144029</v>
      </c>
      <c r="G14" s="13">
        <v>244822</v>
      </c>
      <c r="H14" s="13">
        <v>116477</v>
      </c>
      <c r="I14" s="13">
        <v>17783</v>
      </c>
      <c r="J14" s="13">
        <v>54469</v>
      </c>
      <c r="K14" s="11">
        <f t="shared" si="4"/>
        <v>1104581</v>
      </c>
      <c r="L14" s="53"/>
    </row>
    <row r="15" spans="1:11" ht="17.25" customHeight="1">
      <c r="A15" s="14" t="s">
        <v>22</v>
      </c>
      <c r="B15" s="13">
        <v>18521</v>
      </c>
      <c r="C15" s="13">
        <v>27555</v>
      </c>
      <c r="D15" s="13">
        <v>24522</v>
      </c>
      <c r="E15" s="13">
        <v>16679</v>
      </c>
      <c r="F15" s="13">
        <v>20430</v>
      </c>
      <c r="G15" s="13">
        <v>26345</v>
      </c>
      <c r="H15" s="13">
        <v>15623</v>
      </c>
      <c r="I15" s="13">
        <v>3672</v>
      </c>
      <c r="J15" s="13">
        <v>9167</v>
      </c>
      <c r="K15" s="11">
        <f t="shared" si="4"/>
        <v>162514</v>
      </c>
    </row>
    <row r="16" spans="1:11" ht="17.25" customHeight="1">
      <c r="A16" s="15" t="s">
        <v>117</v>
      </c>
      <c r="B16" s="13">
        <f>B17+B18+B19</f>
        <v>4708</v>
      </c>
      <c r="C16" s="13">
        <f aca="true" t="shared" si="5" ref="C16:J16">C17+C18+C19</f>
        <v>6461</v>
      </c>
      <c r="D16" s="13">
        <f t="shared" si="5"/>
        <v>5998</v>
      </c>
      <c r="E16" s="13">
        <f t="shared" si="5"/>
        <v>4385</v>
      </c>
      <c r="F16" s="13">
        <f t="shared" si="5"/>
        <v>5696</v>
      </c>
      <c r="G16" s="13">
        <f t="shared" si="5"/>
        <v>9386</v>
      </c>
      <c r="H16" s="13">
        <f t="shared" si="5"/>
        <v>4584</v>
      </c>
      <c r="I16" s="13">
        <f t="shared" si="5"/>
        <v>1141</v>
      </c>
      <c r="J16" s="13">
        <f t="shared" si="5"/>
        <v>2261</v>
      </c>
      <c r="K16" s="11">
        <f t="shared" si="4"/>
        <v>44620</v>
      </c>
    </row>
    <row r="17" spans="1:11" ht="17.25" customHeight="1">
      <c r="A17" s="14" t="s">
        <v>118</v>
      </c>
      <c r="B17" s="13">
        <v>3705</v>
      </c>
      <c r="C17" s="13">
        <v>5167</v>
      </c>
      <c r="D17" s="13">
        <v>4759</v>
      </c>
      <c r="E17" s="13">
        <v>3500</v>
      </c>
      <c r="F17" s="13">
        <v>4564</v>
      </c>
      <c r="G17" s="13">
        <v>7634</v>
      </c>
      <c r="H17" s="13">
        <v>3674</v>
      </c>
      <c r="I17" s="13">
        <v>907</v>
      </c>
      <c r="J17" s="13">
        <v>1848</v>
      </c>
      <c r="K17" s="11">
        <f t="shared" si="4"/>
        <v>35758</v>
      </c>
    </row>
    <row r="18" spans="1:11" ht="17.25" customHeight="1">
      <c r="A18" s="14" t="s">
        <v>119</v>
      </c>
      <c r="B18" s="13">
        <v>273</v>
      </c>
      <c r="C18" s="13">
        <v>314</v>
      </c>
      <c r="D18" s="13">
        <v>333</v>
      </c>
      <c r="E18" s="13">
        <v>274</v>
      </c>
      <c r="F18" s="13">
        <v>357</v>
      </c>
      <c r="G18" s="13">
        <v>660</v>
      </c>
      <c r="H18" s="13">
        <v>321</v>
      </c>
      <c r="I18" s="13">
        <v>61</v>
      </c>
      <c r="J18" s="13">
        <v>100</v>
      </c>
      <c r="K18" s="11">
        <f t="shared" si="4"/>
        <v>2693</v>
      </c>
    </row>
    <row r="19" spans="1:11" ht="17.25" customHeight="1">
      <c r="A19" s="14" t="s">
        <v>120</v>
      </c>
      <c r="B19" s="13">
        <v>730</v>
      </c>
      <c r="C19" s="13">
        <v>980</v>
      </c>
      <c r="D19" s="13">
        <v>906</v>
      </c>
      <c r="E19" s="13">
        <v>611</v>
      </c>
      <c r="F19" s="13">
        <v>775</v>
      </c>
      <c r="G19" s="13">
        <v>1092</v>
      </c>
      <c r="H19" s="13">
        <v>589</v>
      </c>
      <c r="I19" s="13">
        <v>173</v>
      </c>
      <c r="J19" s="13">
        <v>313</v>
      </c>
      <c r="K19" s="11">
        <f t="shared" si="4"/>
        <v>6169</v>
      </c>
    </row>
    <row r="20" spans="1:11" ht="17.25" customHeight="1">
      <c r="A20" s="16" t="s">
        <v>23</v>
      </c>
      <c r="B20" s="11">
        <f>+B21+B22+B23</f>
        <v>176646</v>
      </c>
      <c r="C20" s="11">
        <f aca="true" t="shared" si="6" ref="C20:J20">+C21+C22+C23</f>
        <v>219039</v>
      </c>
      <c r="D20" s="11">
        <f t="shared" si="6"/>
        <v>249636</v>
      </c>
      <c r="E20" s="11">
        <f t="shared" si="6"/>
        <v>161316</v>
      </c>
      <c r="F20" s="11">
        <f t="shared" si="6"/>
        <v>253370</v>
      </c>
      <c r="G20" s="11">
        <f t="shared" si="6"/>
        <v>447129</v>
      </c>
      <c r="H20" s="11">
        <f t="shared" si="6"/>
        <v>159067</v>
      </c>
      <c r="I20" s="11">
        <f t="shared" si="6"/>
        <v>39052</v>
      </c>
      <c r="J20" s="11">
        <f t="shared" si="6"/>
        <v>88281</v>
      </c>
      <c r="K20" s="11">
        <f t="shared" si="4"/>
        <v>1793536</v>
      </c>
    </row>
    <row r="21" spans="1:12" ht="17.25" customHeight="1">
      <c r="A21" s="12" t="s">
        <v>24</v>
      </c>
      <c r="B21" s="13">
        <v>96002</v>
      </c>
      <c r="C21" s="13">
        <v>129436</v>
      </c>
      <c r="D21" s="13">
        <v>148723</v>
      </c>
      <c r="E21" s="13">
        <v>94104</v>
      </c>
      <c r="F21" s="13">
        <v>145698</v>
      </c>
      <c r="G21" s="13">
        <v>241673</v>
      </c>
      <c r="H21" s="13">
        <v>91355</v>
      </c>
      <c r="I21" s="13">
        <v>24437</v>
      </c>
      <c r="J21" s="13">
        <v>51441</v>
      </c>
      <c r="K21" s="11">
        <f t="shared" si="4"/>
        <v>1022869</v>
      </c>
      <c r="L21" s="53"/>
    </row>
    <row r="22" spans="1:12" ht="17.25" customHeight="1">
      <c r="A22" s="12" t="s">
        <v>25</v>
      </c>
      <c r="B22" s="13">
        <v>70239</v>
      </c>
      <c r="C22" s="13">
        <v>76376</v>
      </c>
      <c r="D22" s="13">
        <v>86265</v>
      </c>
      <c r="E22" s="13">
        <v>59045</v>
      </c>
      <c r="F22" s="13">
        <v>94776</v>
      </c>
      <c r="G22" s="13">
        <v>185557</v>
      </c>
      <c r="H22" s="13">
        <v>59626</v>
      </c>
      <c r="I22" s="13">
        <v>12305</v>
      </c>
      <c r="J22" s="13">
        <v>31406</v>
      </c>
      <c r="K22" s="11">
        <f t="shared" si="4"/>
        <v>675595</v>
      </c>
      <c r="L22" s="53"/>
    </row>
    <row r="23" spans="1:11" ht="17.25" customHeight="1">
      <c r="A23" s="12" t="s">
        <v>26</v>
      </c>
      <c r="B23" s="13">
        <v>10405</v>
      </c>
      <c r="C23" s="13">
        <v>13227</v>
      </c>
      <c r="D23" s="13">
        <v>14648</v>
      </c>
      <c r="E23" s="13">
        <v>8167</v>
      </c>
      <c r="F23" s="13">
        <v>12896</v>
      </c>
      <c r="G23" s="13">
        <v>19899</v>
      </c>
      <c r="H23" s="13">
        <v>8086</v>
      </c>
      <c r="I23" s="13">
        <v>2310</v>
      </c>
      <c r="J23" s="13">
        <v>5434</v>
      </c>
      <c r="K23" s="11">
        <f t="shared" si="4"/>
        <v>95072</v>
      </c>
    </row>
    <row r="24" spans="1:11" ht="17.25" customHeight="1">
      <c r="A24" s="16" t="s">
        <v>27</v>
      </c>
      <c r="B24" s="13">
        <v>41797</v>
      </c>
      <c r="C24" s="13">
        <v>68285</v>
      </c>
      <c r="D24" s="13">
        <v>80094</v>
      </c>
      <c r="E24" s="13">
        <v>48762</v>
      </c>
      <c r="F24" s="13">
        <v>58885</v>
      </c>
      <c r="G24" s="13">
        <v>67854</v>
      </c>
      <c r="H24" s="13">
        <v>34609</v>
      </c>
      <c r="I24" s="13">
        <v>14816</v>
      </c>
      <c r="J24" s="13">
        <v>33098</v>
      </c>
      <c r="K24" s="11">
        <f t="shared" si="4"/>
        <v>448200</v>
      </c>
    </row>
    <row r="25" spans="1:12" ht="17.25" customHeight="1">
      <c r="A25" s="12" t="s">
        <v>28</v>
      </c>
      <c r="B25" s="13">
        <v>26750</v>
      </c>
      <c r="C25" s="13">
        <v>43702</v>
      </c>
      <c r="D25" s="13">
        <v>51260</v>
      </c>
      <c r="E25" s="13">
        <v>31208</v>
      </c>
      <c r="F25" s="13">
        <v>37686</v>
      </c>
      <c r="G25" s="13">
        <v>43427</v>
      </c>
      <c r="H25" s="13">
        <v>22150</v>
      </c>
      <c r="I25" s="13">
        <v>9482</v>
      </c>
      <c r="J25" s="13">
        <v>21183</v>
      </c>
      <c r="K25" s="11">
        <f t="shared" si="4"/>
        <v>286848</v>
      </c>
      <c r="L25" s="53"/>
    </row>
    <row r="26" spans="1:12" ht="17.25" customHeight="1">
      <c r="A26" s="12" t="s">
        <v>29</v>
      </c>
      <c r="B26" s="13">
        <v>15047</v>
      </c>
      <c r="C26" s="13">
        <v>24583</v>
      </c>
      <c r="D26" s="13">
        <v>28834</v>
      </c>
      <c r="E26" s="13">
        <v>17554</v>
      </c>
      <c r="F26" s="13">
        <v>21199</v>
      </c>
      <c r="G26" s="13">
        <v>24427</v>
      </c>
      <c r="H26" s="13">
        <v>12459</v>
      </c>
      <c r="I26" s="13">
        <v>5334</v>
      </c>
      <c r="J26" s="13">
        <v>11915</v>
      </c>
      <c r="K26" s="11">
        <f t="shared" si="4"/>
        <v>161352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5435</v>
      </c>
      <c r="I27" s="11">
        <v>0</v>
      </c>
      <c r="J27" s="11">
        <v>0</v>
      </c>
      <c r="K27" s="11">
        <f t="shared" si="4"/>
        <v>5435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14066.85</v>
      </c>
      <c r="I35" s="19">
        <v>0</v>
      </c>
      <c r="J35" s="19">
        <v>0</v>
      </c>
      <c r="K35" s="23">
        <f>SUM(B35:J35)</f>
        <v>14066.85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23">
        <f>+B40+B43</f>
        <v>25546.37</v>
      </c>
      <c r="C39" s="23">
        <f aca="true" t="shared" si="8" ref="C39:H39">+C40+C43</f>
        <v>32389.32</v>
      </c>
      <c r="D39" s="23">
        <f t="shared" si="8"/>
        <v>37518</v>
      </c>
      <c r="E39" s="23">
        <f t="shared" si="8"/>
        <v>19061.01</v>
      </c>
      <c r="F39" s="23">
        <f t="shared" si="8"/>
        <v>30493.59</v>
      </c>
      <c r="G39" s="23">
        <f t="shared" si="8"/>
        <v>39838.16</v>
      </c>
      <c r="H39" s="23">
        <f t="shared" si="8"/>
        <v>22062.69</v>
      </c>
      <c r="I39" s="19">
        <v>0</v>
      </c>
      <c r="J39" s="19">
        <v>0</v>
      </c>
      <c r="K39" s="23">
        <f>SUM(B39:J39)</f>
        <v>206909.14</v>
      </c>
    </row>
    <row r="40" spans="1:11" ht="17.25" customHeight="1">
      <c r="A40" s="16" t="s">
        <v>41</v>
      </c>
      <c r="B40" s="23">
        <v>25546.37</v>
      </c>
      <c r="C40" s="23">
        <v>32389.32</v>
      </c>
      <c r="D40" s="23">
        <v>37518</v>
      </c>
      <c r="E40" s="23">
        <v>19061.01</v>
      </c>
      <c r="F40" s="23">
        <v>30493.59</v>
      </c>
      <c r="G40" s="23">
        <v>39838.16</v>
      </c>
      <c r="H40" s="23">
        <v>22062.69</v>
      </c>
      <c r="I40" s="19">
        <v>0</v>
      </c>
      <c r="J40" s="19">
        <v>0</v>
      </c>
      <c r="K40" s="23">
        <f>SUM(B40:J40)</f>
        <v>206909.14</v>
      </c>
    </row>
    <row r="41" spans="1:11" ht="17.25" customHeight="1">
      <c r="A41" s="12" t="s">
        <v>42</v>
      </c>
      <c r="B41" s="13">
        <v>945</v>
      </c>
      <c r="C41" s="13">
        <v>1281</v>
      </c>
      <c r="D41" s="13">
        <v>1321</v>
      </c>
      <c r="E41" s="13">
        <v>782</v>
      </c>
      <c r="F41" s="13">
        <v>1203</v>
      </c>
      <c r="G41" s="13">
        <v>1555</v>
      </c>
      <c r="H41" s="13">
        <v>828</v>
      </c>
      <c r="I41" s="19">
        <v>0</v>
      </c>
      <c r="J41" s="19">
        <v>0</v>
      </c>
      <c r="K41" s="61">
        <f>SUM(B41:J41)</f>
        <v>7915</v>
      </c>
    </row>
    <row r="42" spans="1:11" ht="17.25" customHeight="1">
      <c r="A42" s="12" t="s">
        <v>43</v>
      </c>
      <c r="B42" s="23">
        <f>ROUND(B40/B41,2)</f>
        <v>27.03</v>
      </c>
      <c r="C42" s="23">
        <f aca="true" t="shared" si="9" ref="C42:H42">ROUND(C40/C41,2)</f>
        <v>25.28</v>
      </c>
      <c r="D42" s="23">
        <f t="shared" si="9"/>
        <v>28.4</v>
      </c>
      <c r="E42" s="23">
        <f t="shared" si="9"/>
        <v>24.37</v>
      </c>
      <c r="F42" s="23">
        <f t="shared" si="9"/>
        <v>25.35</v>
      </c>
      <c r="G42" s="23">
        <f t="shared" si="9"/>
        <v>25.62</v>
      </c>
      <c r="H42" s="23">
        <f t="shared" si="9"/>
        <v>26.65</v>
      </c>
      <c r="I42" s="19">
        <v>0</v>
      </c>
      <c r="J42" s="19">
        <v>0</v>
      </c>
      <c r="K42" s="23">
        <f>ROUND(K40/K41,2)</f>
        <v>26.14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>SUM(B43:J43)</f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>SUM(B44:J44)</f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1331314.3900000001</v>
      </c>
      <c r="C47" s="22">
        <f aca="true" t="shared" si="10" ref="C47:H47">+C48+C56</f>
        <v>2037642.38</v>
      </c>
      <c r="D47" s="22">
        <f t="shared" si="10"/>
        <v>2407529.06</v>
      </c>
      <c r="E47" s="22">
        <f t="shared" si="10"/>
        <v>1382982.52</v>
      </c>
      <c r="F47" s="22">
        <f t="shared" si="10"/>
        <v>1841830.1600000001</v>
      </c>
      <c r="G47" s="22">
        <f t="shared" si="10"/>
        <v>2512520.33</v>
      </c>
      <c r="H47" s="22">
        <f t="shared" si="10"/>
        <v>1344326.86</v>
      </c>
      <c r="I47" s="22">
        <f>+I48+I56</f>
        <v>509146.42</v>
      </c>
      <c r="J47" s="22">
        <f>+J48+J56</f>
        <v>739568.97</v>
      </c>
      <c r="K47" s="22">
        <f>SUM(B47:J47)</f>
        <v>14106861.09</v>
      </c>
    </row>
    <row r="48" spans="1:11" ht="17.25" customHeight="1">
      <c r="A48" s="16" t="s">
        <v>48</v>
      </c>
      <c r="B48" s="23">
        <f>SUM(B49:B55)</f>
        <v>1314220.8</v>
      </c>
      <c r="C48" s="23">
        <f aca="true" t="shared" si="11" ref="C48:H48">SUM(C49:C55)</f>
        <v>2014928.48</v>
      </c>
      <c r="D48" s="23">
        <f t="shared" si="11"/>
        <v>2384619.14</v>
      </c>
      <c r="E48" s="23">
        <f t="shared" si="11"/>
        <v>1361583.72</v>
      </c>
      <c r="F48" s="23">
        <f t="shared" si="11"/>
        <v>1820990.06</v>
      </c>
      <c r="G48" s="23">
        <f t="shared" si="11"/>
        <v>2484204.48</v>
      </c>
      <c r="H48" s="23">
        <f t="shared" si="11"/>
        <v>1326477.86</v>
      </c>
      <c r="I48" s="23">
        <f>SUM(I49:I55)</f>
        <v>509146.42</v>
      </c>
      <c r="J48" s="23">
        <f>SUM(J49:J55)</f>
        <v>728034.1</v>
      </c>
      <c r="K48" s="23">
        <f aca="true" t="shared" si="12" ref="K48:K56">SUM(B48:J48)</f>
        <v>13944205.059999999</v>
      </c>
    </row>
    <row r="49" spans="1:11" ht="17.25" customHeight="1">
      <c r="A49" s="35" t="s">
        <v>49</v>
      </c>
      <c r="B49" s="23">
        <f aca="true" t="shared" si="13" ref="B49:H49">ROUND(B30*B7,2)</f>
        <v>1288674.43</v>
      </c>
      <c r="C49" s="23">
        <f t="shared" si="13"/>
        <v>1978142.17</v>
      </c>
      <c r="D49" s="23">
        <f t="shared" si="13"/>
        <v>2347101.14</v>
      </c>
      <c r="E49" s="23">
        <f t="shared" si="13"/>
        <v>1342522.71</v>
      </c>
      <c r="F49" s="23">
        <f t="shared" si="13"/>
        <v>1790496.47</v>
      </c>
      <c r="G49" s="23">
        <f t="shared" si="13"/>
        <v>2444366.32</v>
      </c>
      <c r="H49" s="23">
        <f t="shared" si="13"/>
        <v>1290348.32</v>
      </c>
      <c r="I49" s="23">
        <f>ROUND(I30*I7,2)</f>
        <v>509146.42</v>
      </c>
      <c r="J49" s="23">
        <f>ROUND(J30*J7,2)</f>
        <v>728034.1</v>
      </c>
      <c r="K49" s="23">
        <f t="shared" si="12"/>
        <v>13718832.08</v>
      </c>
    </row>
    <row r="50" spans="1:11" ht="17.25" customHeight="1">
      <c r="A50" s="35" t="s">
        <v>50</v>
      </c>
      <c r="B50" s="19">
        <v>0</v>
      </c>
      <c r="C50" s="23">
        <f>ROUND(C31*C7,2)</f>
        <v>4396.99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2"/>
        <v>4396.99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2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2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14066.85</v>
      </c>
      <c r="I53" s="32">
        <f>+I35</f>
        <v>0</v>
      </c>
      <c r="J53" s="32">
        <f>+J35</f>
        <v>0</v>
      </c>
      <c r="K53" s="23">
        <f t="shared" si="12"/>
        <v>14066.85</v>
      </c>
    </row>
    <row r="54" spans="1:11" ht="17.25" customHeight="1">
      <c r="A54" s="12" t="s">
        <v>54</v>
      </c>
      <c r="B54" s="37">
        <v>25546.37</v>
      </c>
      <c r="C54" s="37">
        <v>32389.32</v>
      </c>
      <c r="D54" s="37">
        <v>37518</v>
      </c>
      <c r="E54" s="37">
        <v>19061.01</v>
      </c>
      <c r="F54" s="37">
        <v>30493.59</v>
      </c>
      <c r="G54" s="37">
        <v>39838.16</v>
      </c>
      <c r="H54" s="37">
        <v>22062.69</v>
      </c>
      <c r="I54" s="19">
        <v>0</v>
      </c>
      <c r="J54" s="19">
        <v>0</v>
      </c>
      <c r="K54" s="23">
        <f t="shared" si="12"/>
        <v>206909.14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2"/>
        <v>0</v>
      </c>
    </row>
    <row r="56" spans="1:11" ht="17.25" customHeight="1">
      <c r="A56" s="16" t="s">
        <v>56</v>
      </c>
      <c r="B56" s="37">
        <v>17093.59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17849</v>
      </c>
      <c r="I56" s="19">
        <v>0</v>
      </c>
      <c r="J56" s="37">
        <v>11534.87</v>
      </c>
      <c r="K56" s="37">
        <f t="shared" si="12"/>
        <v>162656.03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4" ref="B60:J60">+B61+B68+B94+B95</f>
        <v>-200141.30000000002</v>
      </c>
      <c r="C60" s="36">
        <f t="shared" si="14"/>
        <v>-208857.68</v>
      </c>
      <c r="D60" s="36">
        <f t="shared" si="14"/>
        <v>-202002.41</v>
      </c>
      <c r="E60" s="36">
        <f t="shared" si="14"/>
        <v>-308462.03</v>
      </c>
      <c r="F60" s="36">
        <f t="shared" si="14"/>
        <v>-221873.19</v>
      </c>
      <c r="G60" s="36">
        <f t="shared" si="14"/>
        <v>-255508.06000000003</v>
      </c>
      <c r="H60" s="36">
        <f t="shared" si="14"/>
        <v>-170649.45</v>
      </c>
      <c r="I60" s="36">
        <f t="shared" si="14"/>
        <v>-72096.61</v>
      </c>
      <c r="J60" s="36">
        <f t="shared" si="14"/>
        <v>-75058.31999999999</v>
      </c>
      <c r="K60" s="36">
        <f>SUM(B60:J60)</f>
        <v>-1714649.0500000003</v>
      </c>
    </row>
    <row r="61" spans="1:11" ht="18.75" customHeight="1">
      <c r="A61" s="16" t="s">
        <v>82</v>
      </c>
      <c r="B61" s="36">
        <f aca="true" t="shared" si="15" ref="B61:J61">B62+B63+B64+B65+B66+B67</f>
        <v>-186663.6</v>
      </c>
      <c r="C61" s="36">
        <f t="shared" si="15"/>
        <v>-189098.73</v>
      </c>
      <c r="D61" s="36">
        <f t="shared" si="15"/>
        <v>-182413.64</v>
      </c>
      <c r="E61" s="36">
        <f t="shared" si="15"/>
        <v>-207018.21000000002</v>
      </c>
      <c r="F61" s="36">
        <f t="shared" si="15"/>
        <v>-203668.53</v>
      </c>
      <c r="G61" s="36">
        <f t="shared" si="15"/>
        <v>-228321.83000000002</v>
      </c>
      <c r="H61" s="36">
        <f t="shared" si="15"/>
        <v>-157350</v>
      </c>
      <c r="I61" s="36">
        <f t="shared" si="15"/>
        <v>-29022</v>
      </c>
      <c r="J61" s="36">
        <f t="shared" si="15"/>
        <v>-51183</v>
      </c>
      <c r="K61" s="36">
        <f aca="true" t="shared" si="16" ref="K61:K93">SUM(B61:J61)</f>
        <v>-1434739.54</v>
      </c>
    </row>
    <row r="62" spans="1:11" ht="18.75" customHeight="1">
      <c r="A62" s="12" t="s">
        <v>83</v>
      </c>
      <c r="B62" s="36">
        <f>-ROUND(B9*$D$3,2)</f>
        <v>-130647</v>
      </c>
      <c r="C62" s="36">
        <f aca="true" t="shared" si="17" ref="C62:J62">-ROUND(C9*$D$3,2)</f>
        <v>-184959</v>
      </c>
      <c r="D62" s="36">
        <f t="shared" si="17"/>
        <v>-161814</v>
      </c>
      <c r="E62" s="36">
        <f t="shared" si="17"/>
        <v>-119502</v>
      </c>
      <c r="F62" s="36">
        <f t="shared" si="17"/>
        <v>-137349</v>
      </c>
      <c r="G62" s="36">
        <f t="shared" si="17"/>
        <v>-163935</v>
      </c>
      <c r="H62" s="36">
        <f t="shared" si="17"/>
        <v>-157350</v>
      </c>
      <c r="I62" s="36">
        <f t="shared" si="17"/>
        <v>-29022</v>
      </c>
      <c r="J62" s="36">
        <f t="shared" si="17"/>
        <v>-51183</v>
      </c>
      <c r="K62" s="36">
        <f t="shared" si="16"/>
        <v>-1135761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6"/>
        <v>0</v>
      </c>
    </row>
    <row r="64" spans="1:11" ht="18.75" customHeight="1">
      <c r="A64" s="12" t="s">
        <v>122</v>
      </c>
      <c r="B64" s="36">
        <v>-582</v>
      </c>
      <c r="C64" s="36">
        <v>-90</v>
      </c>
      <c r="D64" s="36">
        <v>-252</v>
      </c>
      <c r="E64" s="36">
        <v>-534</v>
      </c>
      <c r="F64" s="36">
        <v>-468</v>
      </c>
      <c r="G64" s="36">
        <v>-381</v>
      </c>
      <c r="H64" s="36">
        <v>0</v>
      </c>
      <c r="I64" s="36">
        <v>0</v>
      </c>
      <c r="J64" s="36">
        <v>0</v>
      </c>
      <c r="K64" s="36">
        <f t="shared" si="16"/>
        <v>-2307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-55434.6</v>
      </c>
      <c r="C66" s="48">
        <v>-4049.73</v>
      </c>
      <c r="D66" s="48">
        <v>-20347.64</v>
      </c>
      <c r="E66" s="48">
        <v>-86982.21</v>
      </c>
      <c r="F66" s="48">
        <v>-65851.53</v>
      </c>
      <c r="G66" s="48">
        <v>-64005.83</v>
      </c>
      <c r="H66" s="19">
        <v>0</v>
      </c>
      <c r="I66" s="19">
        <v>0</v>
      </c>
      <c r="J66" s="19">
        <v>0</v>
      </c>
      <c r="K66" s="36">
        <f t="shared" si="16"/>
        <v>-296671.54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8" ref="B68:J68">SUM(B69:B92)</f>
        <v>-13477.7</v>
      </c>
      <c r="C68" s="36">
        <f t="shared" si="18"/>
        <v>-19758.949999999997</v>
      </c>
      <c r="D68" s="36">
        <f t="shared" si="18"/>
        <v>-19588.77</v>
      </c>
      <c r="E68" s="36">
        <f>SUM(E69:E93)</f>
        <v>-101443.81999999999</v>
      </c>
      <c r="F68" s="36">
        <f t="shared" si="18"/>
        <v>-18204.66</v>
      </c>
      <c r="G68" s="36">
        <f t="shared" si="18"/>
        <v>-27186.23</v>
      </c>
      <c r="H68" s="36">
        <f t="shared" si="18"/>
        <v>-13299.45</v>
      </c>
      <c r="I68" s="36">
        <f t="shared" si="18"/>
        <v>-43074.61</v>
      </c>
      <c r="J68" s="36">
        <f t="shared" si="18"/>
        <v>-22876.96</v>
      </c>
      <c r="K68" s="36">
        <f t="shared" si="16"/>
        <v>-278911.15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6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6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6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6"/>
        <v>-30000</v>
      </c>
    </row>
    <row r="73" spans="1:11" ht="18.75" customHeight="1">
      <c r="A73" s="35" t="s">
        <v>66</v>
      </c>
      <c r="B73" s="36">
        <v>-13477.7</v>
      </c>
      <c r="C73" s="36">
        <v>-19565.28</v>
      </c>
      <c r="D73" s="36">
        <v>-18495.84</v>
      </c>
      <c r="E73" s="36">
        <v>-12970.4</v>
      </c>
      <c r="F73" s="36">
        <v>-17824.01</v>
      </c>
      <c r="G73" s="36">
        <v>-27161.05</v>
      </c>
      <c r="H73" s="36">
        <v>-13299.45</v>
      </c>
      <c r="I73" s="36">
        <v>-4675.38</v>
      </c>
      <c r="J73" s="36">
        <v>-9638.68</v>
      </c>
      <c r="K73" s="49">
        <f t="shared" si="16"/>
        <v>-137107.79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6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6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6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6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6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6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6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6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6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6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6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6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6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6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6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6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6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6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-11478.75</v>
      </c>
      <c r="F92" s="19">
        <v>0</v>
      </c>
      <c r="G92" s="19">
        <v>0</v>
      </c>
      <c r="H92" s="19">
        <v>0</v>
      </c>
      <c r="I92" s="49">
        <v>-6415.24</v>
      </c>
      <c r="J92" s="49">
        <v>-13238.28</v>
      </c>
      <c r="K92" s="49">
        <f t="shared" si="16"/>
        <v>-31132.269999999997</v>
      </c>
      <c r="L92" s="56"/>
    </row>
    <row r="93" spans="1:12" ht="18.75" customHeight="1">
      <c r="A93" s="12" t="s">
        <v>127</v>
      </c>
      <c r="B93" s="19">
        <v>0</v>
      </c>
      <c r="C93" s="19">
        <v>0</v>
      </c>
      <c r="D93" s="19">
        <v>0</v>
      </c>
      <c r="E93" s="49">
        <v>-76130.68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>
        <f t="shared" si="16"/>
        <v>-76130.68</v>
      </c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9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9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9"/>
        <v>0</v>
      </c>
      <c r="L96" s="55"/>
    </row>
    <row r="97" spans="1:12" ht="18.75" customHeight="1">
      <c r="A97" s="16" t="s">
        <v>91</v>
      </c>
      <c r="B97" s="24">
        <f aca="true" t="shared" si="20" ref="B97:H97">+B98+B99</f>
        <v>1131173.09</v>
      </c>
      <c r="C97" s="24">
        <f t="shared" si="20"/>
        <v>1828784.7</v>
      </c>
      <c r="D97" s="24">
        <f t="shared" si="20"/>
        <v>2205526.65</v>
      </c>
      <c r="E97" s="24">
        <f t="shared" si="20"/>
        <v>1074520.49</v>
      </c>
      <c r="F97" s="24">
        <f t="shared" si="20"/>
        <v>1619956.9700000002</v>
      </c>
      <c r="G97" s="24">
        <f t="shared" si="20"/>
        <v>2257012.27</v>
      </c>
      <c r="H97" s="24">
        <f t="shared" si="20"/>
        <v>1173677.4100000001</v>
      </c>
      <c r="I97" s="24">
        <f>+I98+I99</f>
        <v>437049.81</v>
      </c>
      <c r="J97" s="24">
        <f>+J98+J99</f>
        <v>664510.65</v>
      </c>
      <c r="K97" s="49">
        <f t="shared" si="19"/>
        <v>12392212.040000001</v>
      </c>
      <c r="L97" s="55"/>
    </row>
    <row r="98" spans="1:12" ht="18.75" customHeight="1">
      <c r="A98" s="16" t="s">
        <v>90</v>
      </c>
      <c r="B98" s="24">
        <f aca="true" t="shared" si="21" ref="B98:J98">+B48+B61+B68+B94</f>
        <v>1114079.5</v>
      </c>
      <c r="C98" s="24">
        <f t="shared" si="21"/>
        <v>1806070.8</v>
      </c>
      <c r="D98" s="24">
        <f t="shared" si="21"/>
        <v>2182616.73</v>
      </c>
      <c r="E98" s="24">
        <f t="shared" si="21"/>
        <v>1053121.69</v>
      </c>
      <c r="F98" s="24">
        <f t="shared" si="21"/>
        <v>1599116.87</v>
      </c>
      <c r="G98" s="24">
        <f t="shared" si="21"/>
        <v>2228696.42</v>
      </c>
      <c r="H98" s="24">
        <f t="shared" si="21"/>
        <v>1155828.4100000001</v>
      </c>
      <c r="I98" s="24">
        <f t="shared" si="21"/>
        <v>437049.81</v>
      </c>
      <c r="J98" s="24">
        <f t="shared" si="21"/>
        <v>653974.14</v>
      </c>
      <c r="K98" s="49">
        <f t="shared" si="19"/>
        <v>12230554.37</v>
      </c>
      <c r="L98" s="55"/>
    </row>
    <row r="99" spans="1:11" ht="18" customHeight="1">
      <c r="A99" s="16" t="s">
        <v>124</v>
      </c>
      <c r="B99" s="24">
        <f aca="true" t="shared" si="22" ref="B99:J99">IF(+B56+B95+B100&lt;0,0,(B56+B95+B100))</f>
        <v>17093.59</v>
      </c>
      <c r="C99" s="24">
        <f>IF(+C56+C95+C100&lt;0,0,(C56+C95+C100))</f>
        <v>22713.9</v>
      </c>
      <c r="D99" s="24">
        <f t="shared" si="22"/>
        <v>22909.92</v>
      </c>
      <c r="E99" s="24">
        <f t="shared" si="22"/>
        <v>21398.8</v>
      </c>
      <c r="F99" s="24">
        <f t="shared" si="22"/>
        <v>20840.1</v>
      </c>
      <c r="G99" s="24">
        <f t="shared" si="22"/>
        <v>28315.85</v>
      </c>
      <c r="H99" s="24">
        <f t="shared" si="22"/>
        <v>17849</v>
      </c>
      <c r="I99" s="19">
        <f t="shared" si="22"/>
        <v>0</v>
      </c>
      <c r="J99" s="24">
        <f t="shared" si="22"/>
        <v>10536.51</v>
      </c>
      <c r="K99" s="49">
        <f t="shared" si="19"/>
        <v>161657.67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9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12392212.05</v>
      </c>
      <c r="L105" s="55"/>
    </row>
    <row r="106" spans="1:11" ht="18.75" customHeight="1">
      <c r="A106" s="26" t="s">
        <v>78</v>
      </c>
      <c r="B106" s="27">
        <v>143482.32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143482.32</v>
      </c>
    </row>
    <row r="107" spans="1:11" ht="18.75" customHeight="1">
      <c r="A107" s="26" t="s">
        <v>79</v>
      </c>
      <c r="B107" s="27">
        <v>987690.77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3" ref="K107:K123">SUM(B107:J107)</f>
        <v>987690.77</v>
      </c>
    </row>
    <row r="108" spans="1:11" ht="18.75" customHeight="1">
      <c r="A108" s="26" t="s">
        <v>80</v>
      </c>
      <c r="B108" s="41">
        <v>0</v>
      </c>
      <c r="C108" s="27">
        <f>+C97</f>
        <v>1828784.7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1828784.7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2205526.65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2205526.65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1074520.49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1074520.49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197271.17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3"/>
        <v>197271.17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280354.12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280354.12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416393.13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416393.13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725938.56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3"/>
        <v>725938.56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653346.34</v>
      </c>
      <c r="H115" s="41">
        <v>0</v>
      </c>
      <c r="I115" s="41">
        <v>0</v>
      </c>
      <c r="J115" s="41">
        <v>0</v>
      </c>
      <c r="K115" s="42">
        <f t="shared" si="23"/>
        <v>653346.34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53341.7</v>
      </c>
      <c r="H116" s="41">
        <v>0</v>
      </c>
      <c r="I116" s="41">
        <v>0</v>
      </c>
      <c r="J116" s="41">
        <v>0</v>
      </c>
      <c r="K116" s="42">
        <f t="shared" si="23"/>
        <v>53341.7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362244.65</v>
      </c>
      <c r="H117" s="41">
        <v>0</v>
      </c>
      <c r="I117" s="41">
        <v>0</v>
      </c>
      <c r="J117" s="41">
        <v>0</v>
      </c>
      <c r="K117" s="42">
        <f t="shared" si="23"/>
        <v>362244.65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336707.92</v>
      </c>
      <c r="H118" s="41">
        <v>0</v>
      </c>
      <c r="I118" s="41">
        <v>0</v>
      </c>
      <c r="J118" s="41">
        <v>0</v>
      </c>
      <c r="K118" s="42">
        <f t="shared" si="23"/>
        <v>336707.92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851371.65</v>
      </c>
      <c r="H119" s="41">
        <v>0</v>
      </c>
      <c r="I119" s="41">
        <v>0</v>
      </c>
      <c r="J119" s="41">
        <v>0</v>
      </c>
      <c r="K119" s="42">
        <f t="shared" si="23"/>
        <v>851371.65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408779.74</v>
      </c>
      <c r="I120" s="41">
        <v>0</v>
      </c>
      <c r="J120" s="41">
        <v>0</v>
      </c>
      <c r="K120" s="42">
        <f t="shared" si="23"/>
        <v>408779.74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764897.68</v>
      </c>
      <c r="I121" s="41">
        <v>0</v>
      </c>
      <c r="J121" s="41">
        <v>0</v>
      </c>
      <c r="K121" s="42">
        <f t="shared" si="23"/>
        <v>764897.68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437049.81</v>
      </c>
      <c r="J122" s="41">
        <v>0</v>
      </c>
      <c r="K122" s="42">
        <f t="shared" si="23"/>
        <v>437049.81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664510.65</v>
      </c>
      <c r="K123" s="45">
        <f t="shared" si="23"/>
        <v>664510.65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2014-07-30T19:43:14Z</dcterms:modified>
  <cp:category/>
  <cp:version/>
  <cp:contentType/>
  <cp:contentStatus/>
</cp:coreProperties>
</file>