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16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<sst xmlns="http://schemas.openxmlformats.org/spreadsheetml/2006/main" count="130" uniqueCount="130">
  <si>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</si>
  <si>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</si>
  <si>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</si>
  <si>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</si>
  <si>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</si>
  <si>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</si>
  <si>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</si>
  <si>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</si>
  <si>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</si>
  <si>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</si>
  <si>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</si>
  <si>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</si>
  <si>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</si>
  <si>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</si>
  <si>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</si>
  <si>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</si>
  <si>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</si>
  <si>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</si>
  <si>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</si>
  <si>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</si>
  <si>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</si>
  <si>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</si>
  <si>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</si>
  <si>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</si>
  <si>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</si>
  <si>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</si>
  <si>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</si>
  <si>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</si>
  <si>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</si>
  <si>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</si>
  <si>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</si>
  <si>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</si>
  <si>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</si>
  <si>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</si>
  <si>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</si>
  <si>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</si>
  <si>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</si>
  <si>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</si>
  <si>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</si>
  <si>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</si>
  <si>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</si>
  <si>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</si>
  <si>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</si>
  <si>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</si>
  <si>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</si>
  <si>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</si>
  <si>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</si>
  <si>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</si>
  <si>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</si>
  <si>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</si>
  <si>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</si>
  <si>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</si>
  <si>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</si>
  <si>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</si>
  <si>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</si>
  <si>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</si>
  <si>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</si>
  <si>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</si>
  <si>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</si>
  <si>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</si>
  <si>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</si>
  <si>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</si>
  <si>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</si>
  <si>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</si>
  <si>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</si>
  <si>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</si>
  <si>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</si>
  <si>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</si>
  <si>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</si>
  <si>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</si>
  <si>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</si>
  <si>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</si>
  <si>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</si>
  <si>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</si>
  <si>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</si>
  <si>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</si>
  <si>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</si>
  <si>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</si>
  <si>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</si>
  <si>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</si>
  <si>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</si>
  <si>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</si>
  <si>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</si>
  <si>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</si>
  <si>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</si>
  <si>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</si>
  <si>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</si>
  <si>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</si>
  <si>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</si>
  <si>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</si>
  <si>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</si>
  <si>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</si>
  <si>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</si>
  <si>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</si>
  <si>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</si>
  <si>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</si>
  <si>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</si>
  <si>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</si>
  <si>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</si>
  <si>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</si>
  <si>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</si>
  <si>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</si>
  <si>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</si>
  <si>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</si>
  <si>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</si>
  <si>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</si>
  <si>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</si>
  <si>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</si>
  <si>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</si>
  <si>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</si>
  <si>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</si>
  <si>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</si>
  <si>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</si>
  <si>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</si>
  <si>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</si>
  <si>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</si>
  <si>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</si>
  <si>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</si>
  <si>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</si>
  <si>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</si>
  <si>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</si>
  <si>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</si>
  <si>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 xml:space="preserve">6.4. Revisão de Remuneração pelo Serviço Atende </t>
  </si>
  <si>
    <t>7.2. Pelo Serviço Atende (5.2 + 6.4 )</t>
  </si>
  <si>
    <t>7.2.2 Ajuste para o dia seguinte</t>
  </si>
  <si>
    <t>OPERAÇÃO 23/07/14 - VENCIMENTO 30/07/14</t>
  </si>
  <si>
    <t>6.3. Revisão de Remuneração pelo Transporte Coletivo  (1)</t>
  </si>
  <si>
    <t>Notas:</t>
  </si>
  <si>
    <t>(1) - Pagamento de combustível não fóssil de julho/14 (área 8).</t>
  </si>
  <si>
    <t xml:space="preserve">     - Passageiros transportados, processados pelo sistema de bilhetagem eletrônica, referentes ao dia 17/07/14  (  81.268 passageiros, área 2).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</si>
</sst>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11">
      <selection activeCell="A127" sqref="A127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0" t="s">
        <v>86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21">
      <c r="A2" s="61" t="s">
        <v>125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62" t="s">
        <v>15</v>
      </c>
      <c r="B4" s="64" t="s">
        <v>114</v>
      </c>
      <c r="C4" s="65"/>
      <c r="D4" s="65"/>
      <c r="E4" s="65"/>
      <c r="F4" s="65"/>
      <c r="G4" s="65"/>
      <c r="H4" s="65"/>
      <c r="I4" s="65"/>
      <c r="J4" s="66"/>
      <c r="K4" s="63" t="s">
        <v>16</v>
      </c>
    </row>
    <row r="5" spans="1:11" ht="38.25">
      <c r="A5" s="62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7" t="s">
        <v>113</v>
      </c>
      <c r="J5" s="67" t="s">
        <v>112</v>
      </c>
      <c r="K5" s="62"/>
    </row>
    <row r="6" spans="1:11" ht="18.75" customHeight="1">
      <c r="A6" s="6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8"/>
      <c r="J6" s="68"/>
      <c r="K6" s="62"/>
    </row>
    <row r="7" spans="1:12" ht="17.25" customHeight="1">
      <c r="A7" s="8" t="s">
        <v>30</v>
      </c>
      <c r="B7" s="9">
        <f aca="true" t="shared" si="0" ref="B7:K7">+B8+B20+B24+B27</f>
        <v>548758</v>
      </c>
      <c r="C7" s="9">
        <f t="shared" si="0"/>
        <v>731274</v>
      </c>
      <c r="D7" s="9">
        <f t="shared" si="0"/>
        <v>777050</v>
      </c>
      <c r="E7" s="9">
        <f t="shared" si="0"/>
        <v>523728</v>
      </c>
      <c r="F7" s="9">
        <f t="shared" si="0"/>
        <v>701566</v>
      </c>
      <c r="G7" s="9">
        <f t="shared" si="0"/>
        <v>1135262</v>
      </c>
      <c r="H7" s="9">
        <f t="shared" si="0"/>
        <v>512233</v>
      </c>
      <c r="I7" s="9">
        <f t="shared" si="0"/>
        <v>113342</v>
      </c>
      <c r="J7" s="9">
        <f t="shared" si="0"/>
        <v>275194</v>
      </c>
      <c r="K7" s="9">
        <f t="shared" si="0"/>
        <v>5318407</v>
      </c>
      <c r="L7" s="53"/>
    </row>
    <row r="8" spans="1:11" ht="17.25" customHeight="1">
      <c r="A8" s="10" t="s">
        <v>120</v>
      </c>
      <c r="B8" s="11">
        <f>B9+B12+B16</f>
        <v>322610</v>
      </c>
      <c r="C8" s="11">
        <f aca="true" t="shared" si="1" ref="C8:J8">C9+C12+C16</f>
        <v>435967</v>
      </c>
      <c r="D8" s="11">
        <f t="shared" si="1"/>
        <v>434469</v>
      </c>
      <c r="E8" s="11">
        <f t="shared" si="1"/>
        <v>306245</v>
      </c>
      <c r="F8" s="11">
        <f t="shared" si="1"/>
        <v>386806</v>
      </c>
      <c r="G8" s="11">
        <f t="shared" si="1"/>
        <v>607670</v>
      </c>
      <c r="H8" s="11">
        <f t="shared" si="1"/>
        <v>313277</v>
      </c>
      <c r="I8" s="11">
        <f t="shared" si="1"/>
        <v>59210</v>
      </c>
      <c r="J8" s="11">
        <f t="shared" si="1"/>
        <v>152364</v>
      </c>
      <c r="K8" s="11">
        <f>SUM(B8:J8)</f>
        <v>3018618</v>
      </c>
    </row>
    <row r="9" spans="1:11" ht="17.25" customHeight="1">
      <c r="A9" s="15" t="s">
        <v>17</v>
      </c>
      <c r="B9" s="13">
        <f>+B10+B11</f>
        <v>44604</v>
      </c>
      <c r="C9" s="13">
        <f aca="true" t="shared" si="2" ref="C9:J9">+C10+C11</f>
        <v>62275</v>
      </c>
      <c r="D9" s="13">
        <f t="shared" si="2"/>
        <v>56099</v>
      </c>
      <c r="E9" s="13">
        <f t="shared" si="2"/>
        <v>41322</v>
      </c>
      <c r="F9" s="13">
        <f t="shared" si="2"/>
        <v>45434</v>
      </c>
      <c r="G9" s="13">
        <f t="shared" si="2"/>
        <v>56468</v>
      </c>
      <c r="H9" s="13">
        <f t="shared" si="2"/>
        <v>53573</v>
      </c>
      <c r="I9" s="13">
        <f t="shared" si="2"/>
        <v>9824</v>
      </c>
      <c r="J9" s="13">
        <f t="shared" si="2"/>
        <v>17444</v>
      </c>
      <c r="K9" s="11">
        <f>SUM(B9:J9)</f>
        <v>387043</v>
      </c>
    </row>
    <row r="10" spans="1:11" ht="17.25" customHeight="1">
      <c r="A10" s="30" t="s">
        <v>18</v>
      </c>
      <c r="B10" s="13">
        <v>44604</v>
      </c>
      <c r="C10" s="13">
        <v>62275</v>
      </c>
      <c r="D10" s="13">
        <v>56099</v>
      </c>
      <c r="E10" s="13">
        <v>41322</v>
      </c>
      <c r="F10" s="13">
        <v>45434</v>
      </c>
      <c r="G10" s="13">
        <v>56468</v>
      </c>
      <c r="H10" s="13">
        <v>53573</v>
      </c>
      <c r="I10" s="13">
        <v>9824</v>
      </c>
      <c r="J10" s="13">
        <v>17444</v>
      </c>
      <c r="K10" s="11">
        <f>SUM(B10:J10)</f>
        <v>387043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273193</v>
      </c>
      <c r="C12" s="17">
        <f t="shared" si="3"/>
        <v>367097</v>
      </c>
      <c r="D12" s="17">
        <f t="shared" si="3"/>
        <v>372180</v>
      </c>
      <c r="E12" s="17">
        <f t="shared" si="3"/>
        <v>260312</v>
      </c>
      <c r="F12" s="17">
        <f t="shared" si="3"/>
        <v>335501</v>
      </c>
      <c r="G12" s="17">
        <f t="shared" si="3"/>
        <v>541533</v>
      </c>
      <c r="H12" s="17">
        <f t="shared" si="3"/>
        <v>254917</v>
      </c>
      <c r="I12" s="17">
        <f t="shared" si="3"/>
        <v>48249</v>
      </c>
      <c r="J12" s="17">
        <f t="shared" si="3"/>
        <v>132668</v>
      </c>
      <c r="K12" s="11">
        <f aca="true" t="shared" si="4" ref="K12:K27">SUM(B12:J12)</f>
        <v>2585650</v>
      </c>
    </row>
    <row r="13" spans="1:13" ht="17.25" customHeight="1">
      <c r="A13" s="14" t="s">
        <v>20</v>
      </c>
      <c r="B13" s="13">
        <v>129953</v>
      </c>
      <c r="C13" s="13">
        <v>184795</v>
      </c>
      <c r="D13" s="13">
        <v>193428</v>
      </c>
      <c r="E13" s="13">
        <v>131582</v>
      </c>
      <c r="F13" s="13">
        <v>169735</v>
      </c>
      <c r="G13" s="13">
        <v>263696</v>
      </c>
      <c r="H13" s="13">
        <v>121826</v>
      </c>
      <c r="I13" s="13">
        <v>26886</v>
      </c>
      <c r="J13" s="13">
        <v>69044</v>
      </c>
      <c r="K13" s="11">
        <f t="shared" si="4"/>
        <v>1290945</v>
      </c>
      <c r="L13" s="53"/>
      <c r="M13" s="54"/>
    </row>
    <row r="14" spans="1:12" ht="17.25" customHeight="1">
      <c r="A14" s="14" t="s">
        <v>21</v>
      </c>
      <c r="B14" s="13">
        <v>123418</v>
      </c>
      <c r="C14" s="13">
        <v>153126</v>
      </c>
      <c r="D14" s="13">
        <v>151421</v>
      </c>
      <c r="E14" s="13">
        <v>110662</v>
      </c>
      <c r="F14" s="13">
        <v>144150</v>
      </c>
      <c r="G14" s="13">
        <v>248952</v>
      </c>
      <c r="H14" s="13">
        <v>116592</v>
      </c>
      <c r="I14" s="13">
        <v>17631</v>
      </c>
      <c r="J14" s="13">
        <v>53866</v>
      </c>
      <c r="K14" s="11">
        <f t="shared" si="4"/>
        <v>1119818</v>
      </c>
      <c r="L14" s="53"/>
    </row>
    <row r="15" spans="1:11" ht="17.25" customHeight="1">
      <c r="A15" s="14" t="s">
        <v>22</v>
      </c>
      <c r="B15" s="13">
        <v>19822</v>
      </c>
      <c r="C15" s="13">
        <v>29176</v>
      </c>
      <c r="D15" s="13">
        <v>27331</v>
      </c>
      <c r="E15" s="13">
        <v>18068</v>
      </c>
      <c r="F15" s="13">
        <v>21616</v>
      </c>
      <c r="G15" s="13">
        <v>28885</v>
      </c>
      <c r="H15" s="13">
        <v>16499</v>
      </c>
      <c r="I15" s="13">
        <v>3732</v>
      </c>
      <c r="J15" s="13">
        <v>9758</v>
      </c>
      <c r="K15" s="11">
        <f t="shared" si="4"/>
        <v>174887</v>
      </c>
    </row>
    <row r="16" spans="1:11" ht="17.25" customHeight="1">
      <c r="A16" s="15" t="s">
        <v>116</v>
      </c>
      <c r="B16" s="13">
        <f>B17+B18+B19</f>
        <v>4813</v>
      </c>
      <c r="C16" s="13">
        <f aca="true" t="shared" si="5" ref="C16:J16">C17+C18+C19</f>
        <v>6595</v>
      </c>
      <c r="D16" s="13">
        <f t="shared" si="5"/>
        <v>6190</v>
      </c>
      <c r="E16" s="13">
        <f t="shared" si="5"/>
        <v>4611</v>
      </c>
      <c r="F16" s="13">
        <f t="shared" si="5"/>
        <v>5871</v>
      </c>
      <c r="G16" s="13">
        <f t="shared" si="5"/>
        <v>9669</v>
      </c>
      <c r="H16" s="13">
        <f t="shared" si="5"/>
        <v>4787</v>
      </c>
      <c r="I16" s="13">
        <f t="shared" si="5"/>
        <v>1137</v>
      </c>
      <c r="J16" s="13">
        <f t="shared" si="5"/>
        <v>2252</v>
      </c>
      <c r="K16" s="11">
        <f t="shared" si="4"/>
        <v>45925</v>
      </c>
    </row>
    <row r="17" spans="1:11" ht="17.25" customHeight="1">
      <c r="A17" s="14" t="s">
        <v>117</v>
      </c>
      <c r="B17" s="13">
        <v>3781</v>
      </c>
      <c r="C17" s="13">
        <v>5139</v>
      </c>
      <c r="D17" s="13">
        <v>4793</v>
      </c>
      <c r="E17" s="13">
        <v>3631</v>
      </c>
      <c r="F17" s="13">
        <v>4648</v>
      </c>
      <c r="G17" s="13">
        <v>7760</v>
      </c>
      <c r="H17" s="13">
        <v>3830</v>
      </c>
      <c r="I17" s="13">
        <v>914</v>
      </c>
      <c r="J17" s="13">
        <v>1822</v>
      </c>
      <c r="K17" s="11">
        <f t="shared" si="4"/>
        <v>36318</v>
      </c>
    </row>
    <row r="18" spans="1:11" ht="17.25" customHeight="1">
      <c r="A18" s="14" t="s">
        <v>118</v>
      </c>
      <c r="B18" s="13">
        <v>258</v>
      </c>
      <c r="C18" s="13">
        <v>356</v>
      </c>
      <c r="D18" s="13">
        <v>316</v>
      </c>
      <c r="E18" s="13">
        <v>260</v>
      </c>
      <c r="F18" s="13">
        <v>349</v>
      </c>
      <c r="G18" s="13">
        <v>640</v>
      </c>
      <c r="H18" s="13">
        <v>301</v>
      </c>
      <c r="I18" s="13">
        <v>53</v>
      </c>
      <c r="J18" s="13">
        <v>108</v>
      </c>
      <c r="K18" s="11">
        <f t="shared" si="4"/>
        <v>2641</v>
      </c>
    </row>
    <row r="19" spans="1:11" ht="17.25" customHeight="1">
      <c r="A19" s="14" t="s">
        <v>119</v>
      </c>
      <c r="B19" s="13">
        <v>774</v>
      </c>
      <c r="C19" s="13">
        <v>1100</v>
      </c>
      <c r="D19" s="13">
        <v>1081</v>
      </c>
      <c r="E19" s="13">
        <v>720</v>
      </c>
      <c r="F19" s="13">
        <v>874</v>
      </c>
      <c r="G19" s="13">
        <v>1269</v>
      </c>
      <c r="H19" s="13">
        <v>656</v>
      </c>
      <c r="I19" s="13">
        <v>170</v>
      </c>
      <c r="J19" s="13">
        <v>322</v>
      </c>
      <c r="K19" s="11">
        <f t="shared" si="4"/>
        <v>6966</v>
      </c>
    </row>
    <row r="20" spans="1:11" ht="17.25" customHeight="1">
      <c r="A20" s="16" t="s">
        <v>23</v>
      </c>
      <c r="B20" s="11">
        <f>+B21+B22+B23</f>
        <v>180821</v>
      </c>
      <c r="C20" s="11">
        <f aca="true" t="shared" si="6" ref="C20:J20">+C21+C22+C23</f>
        <v>222390</v>
      </c>
      <c r="D20" s="11">
        <f t="shared" si="6"/>
        <v>255488</v>
      </c>
      <c r="E20" s="11">
        <f t="shared" si="6"/>
        <v>164607</v>
      </c>
      <c r="F20" s="11">
        <f t="shared" si="6"/>
        <v>252131</v>
      </c>
      <c r="G20" s="11">
        <f t="shared" si="6"/>
        <v>454696</v>
      </c>
      <c r="H20" s="11">
        <f t="shared" si="6"/>
        <v>157739</v>
      </c>
      <c r="I20" s="11">
        <f t="shared" si="6"/>
        <v>38690</v>
      </c>
      <c r="J20" s="11">
        <f t="shared" si="6"/>
        <v>86725</v>
      </c>
      <c r="K20" s="11">
        <f t="shared" si="4"/>
        <v>1813287</v>
      </c>
    </row>
    <row r="21" spans="1:12" ht="17.25" customHeight="1">
      <c r="A21" s="12" t="s">
        <v>24</v>
      </c>
      <c r="B21" s="13">
        <v>97654</v>
      </c>
      <c r="C21" s="13">
        <v>129716</v>
      </c>
      <c r="D21" s="13">
        <v>151142</v>
      </c>
      <c r="E21" s="13">
        <v>95659</v>
      </c>
      <c r="F21" s="13">
        <v>143920</v>
      </c>
      <c r="G21" s="13">
        <v>243371</v>
      </c>
      <c r="H21" s="13">
        <v>89694</v>
      </c>
      <c r="I21" s="13">
        <v>24013</v>
      </c>
      <c r="J21" s="13">
        <v>50109</v>
      </c>
      <c r="K21" s="11">
        <f t="shared" si="4"/>
        <v>1025278</v>
      </c>
      <c r="L21" s="53"/>
    </row>
    <row r="22" spans="1:12" ht="17.25" customHeight="1">
      <c r="A22" s="12" t="s">
        <v>25</v>
      </c>
      <c r="B22" s="13">
        <v>72102</v>
      </c>
      <c r="C22" s="13">
        <v>78888</v>
      </c>
      <c r="D22" s="13">
        <v>88768</v>
      </c>
      <c r="E22" s="13">
        <v>60120</v>
      </c>
      <c r="F22" s="13">
        <v>94801</v>
      </c>
      <c r="G22" s="13">
        <v>190048</v>
      </c>
      <c r="H22" s="13">
        <v>59511</v>
      </c>
      <c r="I22" s="13">
        <v>12248</v>
      </c>
      <c r="J22" s="13">
        <v>30985</v>
      </c>
      <c r="K22" s="11">
        <f t="shared" si="4"/>
        <v>687471</v>
      </c>
      <c r="L22" s="53"/>
    </row>
    <row r="23" spans="1:11" ht="17.25" customHeight="1">
      <c r="A23" s="12" t="s">
        <v>26</v>
      </c>
      <c r="B23" s="13">
        <v>11065</v>
      </c>
      <c r="C23" s="13">
        <v>13786</v>
      </c>
      <c r="D23" s="13">
        <v>15578</v>
      </c>
      <c r="E23" s="13">
        <v>8828</v>
      </c>
      <c r="F23" s="13">
        <v>13410</v>
      </c>
      <c r="G23" s="13">
        <v>21277</v>
      </c>
      <c r="H23" s="13">
        <v>8534</v>
      </c>
      <c r="I23" s="13">
        <v>2429</v>
      </c>
      <c r="J23" s="13">
        <v>5631</v>
      </c>
      <c r="K23" s="11">
        <f t="shared" si="4"/>
        <v>100538</v>
      </c>
    </row>
    <row r="24" spans="1:11" ht="17.25" customHeight="1">
      <c r="A24" s="16" t="s">
        <v>27</v>
      </c>
      <c r="B24" s="13">
        <v>45327</v>
      </c>
      <c r="C24" s="13">
        <v>72917</v>
      </c>
      <c r="D24" s="13">
        <v>87093</v>
      </c>
      <c r="E24" s="13">
        <v>52876</v>
      </c>
      <c r="F24" s="13">
        <v>62629</v>
      </c>
      <c r="G24" s="13">
        <v>72896</v>
      </c>
      <c r="H24" s="13">
        <v>36055</v>
      </c>
      <c r="I24" s="13">
        <v>15442</v>
      </c>
      <c r="J24" s="13">
        <v>36105</v>
      </c>
      <c r="K24" s="11">
        <f t="shared" si="4"/>
        <v>481340</v>
      </c>
    </row>
    <row r="25" spans="1:12" ht="17.25" customHeight="1">
      <c r="A25" s="12" t="s">
        <v>28</v>
      </c>
      <c r="B25" s="13">
        <v>29009</v>
      </c>
      <c r="C25" s="13">
        <v>46667</v>
      </c>
      <c r="D25" s="13">
        <v>55740</v>
      </c>
      <c r="E25" s="13">
        <v>33841</v>
      </c>
      <c r="F25" s="13">
        <v>40083</v>
      </c>
      <c r="G25" s="13">
        <v>46653</v>
      </c>
      <c r="H25" s="13">
        <v>23075</v>
      </c>
      <c r="I25" s="13">
        <v>9883</v>
      </c>
      <c r="J25" s="13">
        <v>23107</v>
      </c>
      <c r="K25" s="11">
        <f t="shared" si="4"/>
        <v>308058</v>
      </c>
      <c r="L25" s="53"/>
    </row>
    <row r="26" spans="1:12" ht="17.25" customHeight="1">
      <c r="A26" s="12" t="s">
        <v>29</v>
      </c>
      <c r="B26" s="13">
        <v>16318</v>
      </c>
      <c r="C26" s="13">
        <v>26250</v>
      </c>
      <c r="D26" s="13">
        <v>31353</v>
      </c>
      <c r="E26" s="13">
        <v>19035</v>
      </c>
      <c r="F26" s="13">
        <v>22546</v>
      </c>
      <c r="G26" s="13">
        <v>26243</v>
      </c>
      <c r="H26" s="13">
        <v>12980</v>
      </c>
      <c r="I26" s="13">
        <v>5559</v>
      </c>
      <c r="J26" s="13">
        <v>12998</v>
      </c>
      <c r="K26" s="11">
        <f t="shared" si="4"/>
        <v>173282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5162</v>
      </c>
      <c r="I27" s="11">
        <v>0</v>
      </c>
      <c r="J27" s="11">
        <v>0</v>
      </c>
      <c r="K27" s="11">
        <f t="shared" si="4"/>
        <v>5162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33">
        <f>SUM(B30:B33)</f>
        <v>2.4137</v>
      </c>
      <c r="C29" s="33">
        <f aca="true" t="shared" si="7" ref="C29:J29">SUM(C30:C33)</f>
        <v>2.753106</v>
      </c>
      <c r="D29" s="33">
        <f t="shared" si="7"/>
        <v>3.1277</v>
      </c>
      <c r="E29" s="33">
        <f t="shared" si="7"/>
        <v>2.636</v>
      </c>
      <c r="F29" s="33">
        <f t="shared" si="7"/>
        <v>2.559</v>
      </c>
      <c r="G29" s="33">
        <f t="shared" si="7"/>
        <v>2.2014</v>
      </c>
      <c r="H29" s="33">
        <f t="shared" si="7"/>
        <v>2.5242</v>
      </c>
      <c r="I29" s="33">
        <f t="shared" si="7"/>
        <v>4.4807</v>
      </c>
      <c r="J29" s="33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3.1277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14755.96</v>
      </c>
      <c r="I35" s="19">
        <v>0</v>
      </c>
      <c r="J35" s="19">
        <v>0</v>
      </c>
      <c r="K35" s="23">
        <f>SUM(B35:J35)</f>
        <v>14755.96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aca="true" t="shared" si="8" ref="K39:K44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1341630.77</v>
      </c>
      <c r="C47" s="22">
        <f aca="true" t="shared" si="9" ref="C47:H47">+C48+C56</f>
        <v>2035988.7399999998</v>
      </c>
      <c r="D47" s="22">
        <f t="shared" si="9"/>
        <v>2453289.21</v>
      </c>
      <c r="E47" s="22">
        <f t="shared" si="9"/>
        <v>1401945.81</v>
      </c>
      <c r="F47" s="22">
        <f t="shared" si="9"/>
        <v>1816147.49</v>
      </c>
      <c r="G47" s="22">
        <f t="shared" si="9"/>
        <v>2527481.62</v>
      </c>
      <c r="H47" s="22">
        <f t="shared" si="9"/>
        <v>1325583.5</v>
      </c>
      <c r="I47" s="22">
        <f>+I48+I56</f>
        <v>507851.5</v>
      </c>
      <c r="J47" s="22">
        <f>+J48+J56</f>
        <v>742642.77</v>
      </c>
      <c r="K47" s="22">
        <f>SUM(B47:J47)</f>
        <v>14152561.41</v>
      </c>
    </row>
    <row r="48" spans="1:11" ht="17.25" customHeight="1">
      <c r="A48" s="16" t="s">
        <v>48</v>
      </c>
      <c r="B48" s="23">
        <f>SUM(B49:B55)</f>
        <v>1324537.18</v>
      </c>
      <c r="C48" s="23">
        <f aca="true" t="shared" si="10" ref="C48:H48">SUM(C49:C55)</f>
        <v>2013274.8399999999</v>
      </c>
      <c r="D48" s="23">
        <f t="shared" si="10"/>
        <v>2430379.29</v>
      </c>
      <c r="E48" s="23">
        <f t="shared" si="10"/>
        <v>1380547.01</v>
      </c>
      <c r="F48" s="23">
        <f t="shared" si="10"/>
        <v>1795307.39</v>
      </c>
      <c r="G48" s="23">
        <f t="shared" si="10"/>
        <v>2499165.77</v>
      </c>
      <c r="H48" s="23">
        <f t="shared" si="10"/>
        <v>1307734.5</v>
      </c>
      <c r="I48" s="23">
        <f>SUM(I49:I55)</f>
        <v>507851.5</v>
      </c>
      <c r="J48" s="23">
        <f>SUM(J49:J55)</f>
        <v>731107.9</v>
      </c>
      <c r="K48" s="23">
        <f aca="true" t="shared" si="11" ref="K48:K56">SUM(B48:J48)</f>
        <v>13989905.379999999</v>
      </c>
    </row>
    <row r="49" spans="1:11" ht="17.25" customHeight="1">
      <c r="A49" s="35" t="s">
        <v>49</v>
      </c>
      <c r="B49" s="23">
        <f aca="true" t="shared" si="12" ref="B49:H49">ROUND(B30*B7,2)</f>
        <v>1324537.18</v>
      </c>
      <c r="C49" s="23">
        <f t="shared" si="12"/>
        <v>2008809.68</v>
      </c>
      <c r="D49" s="23">
        <f t="shared" si="12"/>
        <v>2430379.29</v>
      </c>
      <c r="E49" s="23">
        <f t="shared" si="12"/>
        <v>1380547.01</v>
      </c>
      <c r="F49" s="23">
        <f t="shared" si="12"/>
        <v>1795307.39</v>
      </c>
      <c r="G49" s="23">
        <f t="shared" si="12"/>
        <v>2499165.77</v>
      </c>
      <c r="H49" s="23">
        <f t="shared" si="12"/>
        <v>1292978.54</v>
      </c>
      <c r="I49" s="23">
        <f>ROUND(I30*I7,2)</f>
        <v>507851.5</v>
      </c>
      <c r="J49" s="23">
        <f>ROUND(J30*J7,2)</f>
        <v>731107.9</v>
      </c>
      <c r="K49" s="23">
        <f t="shared" si="11"/>
        <v>13970684.26</v>
      </c>
    </row>
    <row r="50" spans="1:11" ht="17.25" customHeight="1">
      <c r="A50" s="35" t="s">
        <v>50</v>
      </c>
      <c r="B50" s="19">
        <v>0</v>
      </c>
      <c r="C50" s="23">
        <f>ROUND(C31*C7,2)</f>
        <v>4465.16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4465.16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14755.96</v>
      </c>
      <c r="I53" s="32">
        <f>+I35</f>
        <v>0</v>
      </c>
      <c r="J53" s="32">
        <f>+J35</f>
        <v>0</v>
      </c>
      <c r="K53" s="23">
        <f t="shared" si="11"/>
        <v>14755.96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17093.59</v>
      </c>
      <c r="C56" s="37">
        <v>22713.9</v>
      </c>
      <c r="D56" s="37">
        <v>22909.92</v>
      </c>
      <c r="E56" s="37">
        <v>21398.8</v>
      </c>
      <c r="F56" s="37">
        <v>20840.1</v>
      </c>
      <c r="G56" s="37">
        <v>28315.85</v>
      </c>
      <c r="H56" s="37">
        <v>17849</v>
      </c>
      <c r="I56" s="19">
        <v>0</v>
      </c>
      <c r="J56" s="37">
        <v>11534.87</v>
      </c>
      <c r="K56" s="37">
        <f t="shared" si="11"/>
        <v>162656.03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aca="true" t="shared" si="13" ref="B60:J60">+B61+B68+B94+B95</f>
        <v>-208389.76</v>
      </c>
      <c r="C60" s="36">
        <f t="shared" si="13"/>
        <v>-11859.589999999997</v>
      </c>
      <c r="D60" s="36">
        <f t="shared" si="13"/>
        <v>-217541.18999999997</v>
      </c>
      <c r="E60" s="36">
        <f t="shared" si="13"/>
        <v>-251505.79</v>
      </c>
      <c r="F60" s="36">
        <f t="shared" si="13"/>
        <v>-224022.65</v>
      </c>
      <c r="G60" s="36">
        <f t="shared" si="13"/>
        <v>-264369.85</v>
      </c>
      <c r="H60" s="36">
        <f t="shared" si="13"/>
        <v>20852.04999999999</v>
      </c>
      <c r="I60" s="36">
        <f t="shared" si="13"/>
        <v>-72530.3</v>
      </c>
      <c r="J60" s="36">
        <f t="shared" si="13"/>
        <v>-76262.34999999999</v>
      </c>
      <c r="K60" s="36">
        <f>SUM(B60:J60)</f>
        <v>-1305629.4300000002</v>
      </c>
    </row>
    <row r="61" spans="1:11" ht="18.75" customHeight="1">
      <c r="A61" s="16" t="s">
        <v>82</v>
      </c>
      <c r="B61" s="36">
        <f aca="true" t="shared" si="14" ref="B61:J61">B62+B63+B64+B65+B66+B67</f>
        <v>-194912.06</v>
      </c>
      <c r="C61" s="36">
        <f t="shared" si="14"/>
        <v>-191963.05</v>
      </c>
      <c r="D61" s="36">
        <f t="shared" si="14"/>
        <v>-197952.41999999998</v>
      </c>
      <c r="E61" s="36">
        <f t="shared" si="14"/>
        <v>-226035.25</v>
      </c>
      <c r="F61" s="36">
        <f t="shared" si="14"/>
        <v>-205817.99</v>
      </c>
      <c r="G61" s="36">
        <f t="shared" si="14"/>
        <v>-237183.62</v>
      </c>
      <c r="H61" s="36">
        <f t="shared" si="14"/>
        <v>-160719</v>
      </c>
      <c r="I61" s="36">
        <f t="shared" si="14"/>
        <v>-29472</v>
      </c>
      <c r="J61" s="36">
        <f t="shared" si="14"/>
        <v>-52332</v>
      </c>
      <c r="K61" s="36">
        <f aca="true" t="shared" si="15" ref="K61:K94">SUM(B61:J61)</f>
        <v>-1496387.3900000001</v>
      </c>
    </row>
    <row r="62" spans="1:11" ht="18.75" customHeight="1">
      <c r="A62" s="12" t="s">
        <v>83</v>
      </c>
      <c r="B62" s="36">
        <f>-ROUND(B9*$D$3,2)</f>
        <v>-133812</v>
      </c>
      <c r="C62" s="36">
        <f aca="true" t="shared" si="16" ref="C62:J62">-ROUND(C9*$D$3,2)</f>
        <v>-186825</v>
      </c>
      <c r="D62" s="36">
        <f t="shared" si="16"/>
        <v>-168297</v>
      </c>
      <c r="E62" s="36">
        <f t="shared" si="16"/>
        <v>-123966</v>
      </c>
      <c r="F62" s="36">
        <f t="shared" si="16"/>
        <v>-136302</v>
      </c>
      <c r="G62" s="36">
        <f t="shared" si="16"/>
        <v>-169404</v>
      </c>
      <c r="H62" s="36">
        <f t="shared" si="16"/>
        <v>-160719</v>
      </c>
      <c r="I62" s="36">
        <f t="shared" si="16"/>
        <v>-29472</v>
      </c>
      <c r="J62" s="36">
        <f t="shared" si="16"/>
        <v>-52332</v>
      </c>
      <c r="K62" s="36">
        <f t="shared" si="15"/>
        <v>-1161129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121</v>
      </c>
      <c r="B64" s="36">
        <v>-501</v>
      </c>
      <c r="C64" s="36">
        <v>-99</v>
      </c>
      <c r="D64" s="36">
        <v>-225</v>
      </c>
      <c r="E64" s="36">
        <v>-630</v>
      </c>
      <c r="F64" s="36">
        <v>-420</v>
      </c>
      <c r="G64" s="36">
        <v>-369</v>
      </c>
      <c r="H64" s="36">
        <v>0</v>
      </c>
      <c r="I64" s="36">
        <v>0</v>
      </c>
      <c r="J64" s="36">
        <v>0</v>
      </c>
      <c r="K64" s="36">
        <f t="shared" si="15"/>
        <v>-2244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48">
        <v>-60599.06</v>
      </c>
      <c r="C66" s="48">
        <v>-5039.05</v>
      </c>
      <c r="D66" s="48">
        <v>-29430.42</v>
      </c>
      <c r="E66" s="48">
        <v>-101439.25</v>
      </c>
      <c r="F66" s="48">
        <v>-69095.99</v>
      </c>
      <c r="G66" s="48">
        <v>-67410.62</v>
      </c>
      <c r="H66" s="19">
        <v>0</v>
      </c>
      <c r="I66" s="19">
        <v>0</v>
      </c>
      <c r="J66" s="19">
        <v>0</v>
      </c>
      <c r="K66" s="36">
        <f t="shared" si="15"/>
        <v>-333014.39</v>
      </c>
    </row>
    <row r="67" spans="1:11" ht="18.75" customHeight="1">
      <c r="A67" s="12" t="s">
        <v>61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87</v>
      </c>
      <c r="B68" s="36">
        <f aca="true" t="shared" si="17" ref="B68:J68">SUM(B69:B92)</f>
        <v>-13477.7</v>
      </c>
      <c r="C68" s="36">
        <f t="shared" si="17"/>
        <v>-19758.949999999997</v>
      </c>
      <c r="D68" s="36">
        <f t="shared" si="17"/>
        <v>-19588.77</v>
      </c>
      <c r="E68" s="36">
        <f t="shared" si="17"/>
        <v>-25470.54</v>
      </c>
      <c r="F68" s="36">
        <f t="shared" si="17"/>
        <v>-18204.66</v>
      </c>
      <c r="G68" s="36">
        <f t="shared" si="17"/>
        <v>-27186.23</v>
      </c>
      <c r="H68" s="36">
        <f t="shared" si="17"/>
        <v>-13299.45</v>
      </c>
      <c r="I68" s="36">
        <f t="shared" si="17"/>
        <v>-43058.3</v>
      </c>
      <c r="J68" s="36">
        <f t="shared" si="17"/>
        <v>-22931.989999999998</v>
      </c>
      <c r="K68" s="36">
        <f t="shared" si="15"/>
        <v>-202976.58999999997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36">
        <v>-863.99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36">
        <f t="shared" si="15"/>
        <v>-863.99</v>
      </c>
    </row>
    <row r="70" spans="1:11" ht="18.75" customHeight="1">
      <c r="A70" s="12" t="s">
        <v>63</v>
      </c>
      <c r="B70" s="19">
        <v>0</v>
      </c>
      <c r="C70" s="36">
        <v>-193.67</v>
      </c>
      <c r="D70" s="36">
        <v>-25.18</v>
      </c>
      <c r="E70" s="19">
        <v>0</v>
      </c>
      <c r="F70" s="19">
        <v>0</v>
      </c>
      <c r="G70" s="36">
        <v>-25.18</v>
      </c>
      <c r="H70" s="19">
        <v>0</v>
      </c>
      <c r="I70" s="19">
        <v>0</v>
      </c>
      <c r="J70" s="19">
        <v>0</v>
      </c>
      <c r="K70" s="36">
        <f t="shared" si="15"/>
        <v>-244.03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-1983.99</v>
      </c>
      <c r="J71" s="19">
        <v>0</v>
      </c>
      <c r="K71" s="36">
        <f t="shared" si="15"/>
        <v>-3432.3900000000003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5"/>
        <v>-30000</v>
      </c>
    </row>
    <row r="73" spans="1:11" ht="18.75" customHeight="1">
      <c r="A73" s="35" t="s">
        <v>66</v>
      </c>
      <c r="B73" s="36">
        <v>-13477.7</v>
      </c>
      <c r="C73" s="36">
        <v>-19565.28</v>
      </c>
      <c r="D73" s="36">
        <v>-18495.84</v>
      </c>
      <c r="E73" s="36">
        <v>-12970.4</v>
      </c>
      <c r="F73" s="36">
        <v>-17824.01</v>
      </c>
      <c r="G73" s="36">
        <v>-27161.05</v>
      </c>
      <c r="H73" s="36">
        <v>-13299.45</v>
      </c>
      <c r="I73" s="36">
        <v>-4675.38</v>
      </c>
      <c r="J73" s="36">
        <v>-9638.68</v>
      </c>
      <c r="K73" s="49">
        <f t="shared" si="15"/>
        <v>-137107.79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5"/>
        <v>0</v>
      </c>
    </row>
    <row r="75" spans="1:11" ht="18.75" customHeight="1">
      <c r="A75" s="12" t="s">
        <v>68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5"/>
        <v>0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5"/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5"/>
        <v>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5"/>
        <v>0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5"/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5"/>
        <v>0</v>
      </c>
    </row>
    <row r="81" spans="1:11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5"/>
        <v>0</v>
      </c>
    </row>
    <row r="82" spans="1:11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5"/>
        <v>0</v>
      </c>
    </row>
    <row r="83" spans="1:11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5"/>
        <v>0</v>
      </c>
    </row>
    <row r="84" spans="1:11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5"/>
        <v>0</v>
      </c>
    </row>
    <row r="85" spans="1:11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5"/>
        <v>0</v>
      </c>
    </row>
    <row r="86" spans="1:11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5"/>
        <v>0</v>
      </c>
    </row>
    <row r="87" spans="1:11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5"/>
        <v>0</v>
      </c>
    </row>
    <row r="88" spans="1:11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5"/>
        <v>0</v>
      </c>
    </row>
    <row r="89" spans="1:11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5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5"/>
        <v>0</v>
      </c>
      <c r="L90" s="57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5"/>
        <v>0</v>
      </c>
      <c r="L91" s="56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-11636.15</v>
      </c>
      <c r="F92" s="19">
        <v>0</v>
      </c>
      <c r="G92" s="19">
        <v>0</v>
      </c>
      <c r="H92" s="19">
        <v>0</v>
      </c>
      <c r="I92" s="49">
        <v>-6398.93</v>
      </c>
      <c r="J92" s="49">
        <v>-13293.31</v>
      </c>
      <c r="K92" s="49">
        <f t="shared" si="15"/>
        <v>-31328.39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126</v>
      </c>
      <c r="B94" s="19">
        <v>0</v>
      </c>
      <c r="C94" s="19">
        <v>199862.41</v>
      </c>
      <c r="D94" s="19">
        <v>0</v>
      </c>
      <c r="E94" s="19">
        <v>0</v>
      </c>
      <c r="F94" s="19">
        <v>0</v>
      </c>
      <c r="G94" s="19">
        <v>0</v>
      </c>
      <c r="H94" s="49">
        <v>194870.5</v>
      </c>
      <c r="I94" s="19">
        <v>0</v>
      </c>
      <c r="J94" s="19">
        <v>0</v>
      </c>
      <c r="K94" s="49">
        <f t="shared" si="15"/>
        <v>394732.91000000003</v>
      </c>
      <c r="L94" s="56"/>
    </row>
    <row r="95" spans="1:12" ht="18.75" customHeight="1">
      <c r="A95" s="16" t="s">
        <v>122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49">
        <v>-998.36</v>
      </c>
      <c r="K95" s="49">
        <f aca="true" t="shared" si="18" ref="K94:K100">SUM(B95:J95)</f>
        <v>-998.36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2" ht="18.75" customHeight="1">
      <c r="A97" s="16" t="s">
        <v>91</v>
      </c>
      <c r="B97" s="24">
        <f aca="true" t="shared" si="19" ref="B97:H97">+B98+B99</f>
        <v>1133241.01</v>
      </c>
      <c r="C97" s="24">
        <f t="shared" si="19"/>
        <v>2024129.1499999997</v>
      </c>
      <c r="D97" s="24">
        <f t="shared" si="19"/>
        <v>2235748.02</v>
      </c>
      <c r="E97" s="24">
        <f t="shared" si="19"/>
        <v>1150440.02</v>
      </c>
      <c r="F97" s="24">
        <f t="shared" si="19"/>
        <v>1592124.84</v>
      </c>
      <c r="G97" s="24">
        <f t="shared" si="19"/>
        <v>2263111.77</v>
      </c>
      <c r="H97" s="24">
        <f t="shared" si="19"/>
        <v>1346435.55</v>
      </c>
      <c r="I97" s="24">
        <f>+I98+I99</f>
        <v>435321.2</v>
      </c>
      <c r="J97" s="24">
        <f>+J98+J99</f>
        <v>666380.42</v>
      </c>
      <c r="K97" s="49">
        <f t="shared" si="18"/>
        <v>12846931.979999999</v>
      </c>
      <c r="L97" s="55"/>
    </row>
    <row r="98" spans="1:12" ht="18.75" customHeight="1">
      <c r="A98" s="16" t="s">
        <v>90</v>
      </c>
      <c r="B98" s="24">
        <f aca="true" t="shared" si="20" ref="B98:J98">+B48+B61+B68+B94</f>
        <v>1116147.42</v>
      </c>
      <c r="C98" s="24">
        <f t="shared" si="20"/>
        <v>2001415.2499999998</v>
      </c>
      <c r="D98" s="24">
        <f t="shared" si="20"/>
        <v>2212838.1</v>
      </c>
      <c r="E98" s="24">
        <f t="shared" si="20"/>
        <v>1129041.22</v>
      </c>
      <c r="F98" s="24">
        <f t="shared" si="20"/>
        <v>1571284.74</v>
      </c>
      <c r="G98" s="24">
        <f t="shared" si="20"/>
        <v>2234795.92</v>
      </c>
      <c r="H98" s="24">
        <f t="shared" si="20"/>
        <v>1328586.55</v>
      </c>
      <c r="I98" s="24">
        <f t="shared" si="20"/>
        <v>435321.2</v>
      </c>
      <c r="J98" s="24">
        <f t="shared" si="20"/>
        <v>655843.91</v>
      </c>
      <c r="K98" s="49">
        <f t="shared" si="18"/>
        <v>12685274.309999999</v>
      </c>
      <c r="L98" s="55"/>
    </row>
    <row r="99" spans="1:11" ht="18" customHeight="1">
      <c r="A99" s="16" t="s">
        <v>123</v>
      </c>
      <c r="B99" s="24">
        <f aca="true" t="shared" si="21" ref="B99:J99">IF(+B56+B95+B100&lt;0,0,(B56+B95+B100))</f>
        <v>17093.59</v>
      </c>
      <c r="C99" s="24">
        <f>IF(+C56+C95+C100&lt;0,0,(C56+C95+C100))</f>
        <v>22713.9</v>
      </c>
      <c r="D99" s="24">
        <f t="shared" si="21"/>
        <v>22909.92</v>
      </c>
      <c r="E99" s="24">
        <f t="shared" si="21"/>
        <v>21398.8</v>
      </c>
      <c r="F99" s="24">
        <f t="shared" si="21"/>
        <v>20840.1</v>
      </c>
      <c r="G99" s="24">
        <f t="shared" si="21"/>
        <v>28315.85</v>
      </c>
      <c r="H99" s="24">
        <f t="shared" si="21"/>
        <v>17849</v>
      </c>
      <c r="I99" s="19">
        <f t="shared" si="21"/>
        <v>0</v>
      </c>
      <c r="J99" s="24">
        <f t="shared" si="21"/>
        <v>10536.51</v>
      </c>
      <c r="K99" s="49">
        <f t="shared" si="18"/>
        <v>161657.67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 t="shared" si="18"/>
        <v>0</v>
      </c>
      <c r="M100" s="58"/>
    </row>
    <row r="101" spans="1:11" ht="18.75" customHeight="1">
      <c r="A101" s="16" t="s">
        <v>124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12846931.979999997</v>
      </c>
      <c r="L105" s="55"/>
    </row>
    <row r="106" spans="1:11" ht="18.75" customHeight="1">
      <c r="A106" s="26" t="s">
        <v>78</v>
      </c>
      <c r="B106" s="27">
        <v>138610.25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138610.25</v>
      </c>
    </row>
    <row r="107" spans="1:11" ht="18.75" customHeight="1">
      <c r="A107" s="26" t="s">
        <v>79</v>
      </c>
      <c r="B107" s="27">
        <v>994630.76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2" ref="K107:K123">SUM(B107:J107)</f>
        <v>994630.76</v>
      </c>
    </row>
    <row r="108" spans="1:11" ht="18.75" customHeight="1">
      <c r="A108" s="26" t="s">
        <v>80</v>
      </c>
      <c r="B108" s="41">
        <v>0</v>
      </c>
      <c r="C108" s="27">
        <f>+C97</f>
        <v>2024129.1499999997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2024129.1499999997</v>
      </c>
    </row>
    <row r="109" spans="1:11" ht="18.75" customHeight="1">
      <c r="A109" s="26" t="s">
        <v>81</v>
      </c>
      <c r="B109" s="41">
        <v>0</v>
      </c>
      <c r="C109" s="41">
        <v>0</v>
      </c>
      <c r="D109" s="27">
        <f>+D97</f>
        <v>2235748.02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2235748.02</v>
      </c>
    </row>
    <row r="110" spans="1:11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1150440.02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1150440.02</v>
      </c>
    </row>
    <row r="111" spans="1:11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193566.95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193566.95</v>
      </c>
    </row>
    <row r="112" spans="1:11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273965.09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273965.09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409248.62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409248.62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715344.18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715344.18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653331.83</v>
      </c>
      <c r="H115" s="41">
        <v>0</v>
      </c>
      <c r="I115" s="41">
        <v>0</v>
      </c>
      <c r="J115" s="41">
        <v>0</v>
      </c>
      <c r="K115" s="42">
        <f t="shared" si="22"/>
        <v>653331.83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53463.7</v>
      </c>
      <c r="H116" s="41">
        <v>0</v>
      </c>
      <c r="I116" s="41">
        <v>0</v>
      </c>
      <c r="J116" s="41">
        <v>0</v>
      </c>
      <c r="K116" s="42">
        <f t="shared" si="22"/>
        <v>53463.7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364992.35</v>
      </c>
      <c r="H117" s="41">
        <v>0</v>
      </c>
      <c r="I117" s="41">
        <v>0</v>
      </c>
      <c r="J117" s="41">
        <v>0</v>
      </c>
      <c r="K117" s="42">
        <f t="shared" si="22"/>
        <v>364992.35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334716.97</v>
      </c>
      <c r="H118" s="41">
        <v>0</v>
      </c>
      <c r="I118" s="41">
        <v>0</v>
      </c>
      <c r="J118" s="41">
        <v>0</v>
      </c>
      <c r="K118" s="42">
        <f t="shared" si="22"/>
        <v>334716.97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856606.93</v>
      </c>
      <c r="H119" s="41">
        <v>0</v>
      </c>
      <c r="I119" s="41">
        <v>0</v>
      </c>
      <c r="J119" s="41">
        <v>0</v>
      </c>
      <c r="K119" s="42">
        <f t="shared" si="22"/>
        <v>856606.93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493644.86</v>
      </c>
      <c r="I120" s="41">
        <v>0</v>
      </c>
      <c r="J120" s="41">
        <v>0</v>
      </c>
      <c r="K120" s="42">
        <f t="shared" si="22"/>
        <v>493644.86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852790.68</v>
      </c>
      <c r="I121" s="41">
        <v>0</v>
      </c>
      <c r="J121" s="41">
        <v>0</v>
      </c>
      <c r="K121" s="42">
        <f t="shared" si="22"/>
        <v>852790.68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435321.2</v>
      </c>
      <c r="J122" s="41">
        <v>0</v>
      </c>
      <c r="K122" s="42">
        <f t="shared" si="22"/>
        <v>435321.2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666380.42</v>
      </c>
      <c r="K123" s="45">
        <f t="shared" si="22"/>
        <v>666380.42</v>
      </c>
    </row>
    <row r="124" spans="1:11" ht="18.75" customHeight="1">
      <c r="A124" s="40" t="s">
        <v>127</v>
      </c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40" t="s">
        <v>128</v>
      </c>
    </row>
    <row r="126" ht="18.75" customHeight="1">
      <c r="A126" s="40" t="s">
        <v>129</v>
      </c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2014-07-29T20:15:05Z</dcterms:modified>
  <cp:category/>
  <cp:version/>
  <cp:contentType/>
  <cp:contentStatus/>
</cp:coreProperties>
</file>