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<sst xmlns="http://schemas.openxmlformats.org/spreadsheetml/2006/main" count="129" uniqueCount="129">
  <si>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</si>
  <si>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</si>
  <si>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</si>
  <si>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</si>
  <si>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</si>
  <si>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</si>
  <si>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</si>
  <si>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</si>
  <si>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</si>
  <si>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</si>
  <si>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</si>
  <si>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</si>
  <si>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</si>
  <si>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</si>
  <si>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</si>
  <si>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</si>
  <si>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</si>
  <si>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</si>
  <si>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</si>
  <si>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</si>
  <si>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</si>
  <si>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</si>
  <si>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</si>
  <si>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</si>
  <si>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</si>
  <si>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</si>
  <si>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</si>
  <si>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</si>
  <si>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</si>
  <si>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</si>
  <si>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</si>
  <si>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</si>
  <si>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</si>
  <si>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</si>
  <si>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</si>
  <si>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</si>
  <si>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</si>
  <si>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</si>
  <si>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</si>
  <si>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</si>
  <si>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</si>
  <si>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</si>
  <si>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</si>
  <si>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</si>
  <si>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</si>
  <si>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</si>
  <si>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</si>
  <si>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</si>
  <si>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</si>
  <si>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</si>
  <si>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</si>
  <si>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</si>
  <si>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</si>
  <si>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</si>
  <si>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</si>
  <si>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</si>
  <si>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</si>
  <si>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</si>
  <si>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</si>
  <si>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</si>
  <si>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</si>
  <si>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</si>
  <si>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</si>
  <si>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</si>
  <si>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</si>
  <si>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</si>
  <si>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</si>
  <si>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</si>
  <si>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</si>
  <si>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</si>
  <si>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</si>
  <si>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</si>
  <si>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</si>
  <si>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</si>
  <si>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</si>
  <si>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</si>
  <si>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</si>
  <si>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</si>
  <si>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</si>
  <si>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</si>
  <si>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</si>
  <si>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</si>
  <si>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</si>
  <si>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</si>
  <si>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</si>
  <si>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</si>
  <si>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</si>
  <si>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</si>
  <si>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</si>
  <si>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</si>
  <si>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</si>
  <si>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</si>
  <si>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</si>
  <si>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</si>
  <si>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</si>
  <si>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</si>
  <si>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</si>
  <si>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</si>
  <si>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</si>
  <si>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</si>
  <si>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</si>
  <si>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</si>
  <si>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</si>
  <si>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</si>
  <si>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</si>
  <si>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</si>
  <si>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</si>
  <si>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</si>
  <si>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</si>
  <si>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</si>
  <si>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</si>
  <si>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</si>
  <si>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</si>
  <si>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</si>
  <si>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</si>
  <si>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</si>
  <si>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</si>
  <si>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</si>
  <si>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</si>
  <si>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</si>
  <si>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</si>
  <si>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</si>
  <si>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</si>
  <si>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</si>
  <si>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</si>
  <si>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21/07/14 - VENCIMENTO 28/07/14</t>
  </si>
  <si>
    <t xml:space="preserve">     Notas: </t>
  </si>
  <si>
    <t>6.3. Revisão de Remuneração pelo Transporte Coletivo  (1)</t>
  </si>
  <si>
    <t xml:space="preserve">    (1) - Passageiros transportados, processados pelo sistema de bilhetagem eletrônica, referentes ao dia 17/07/14. (264.144).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</si>
</sst>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543621</v>
      </c>
      <c r="C7" s="9">
        <f t="shared" si="0"/>
        <v>725903</v>
      </c>
      <c r="D7" s="9">
        <f t="shared" si="0"/>
        <v>755081</v>
      </c>
      <c r="E7" s="9">
        <f t="shared" si="0"/>
        <v>499953</v>
      </c>
      <c r="F7" s="9">
        <f t="shared" si="0"/>
        <v>707281</v>
      </c>
      <c r="G7" s="9">
        <f t="shared" si="0"/>
        <v>1110459</v>
      </c>
      <c r="H7" s="9">
        <f t="shared" si="0"/>
        <v>508130</v>
      </c>
      <c r="I7" s="9">
        <f t="shared" si="0"/>
        <v>117959</v>
      </c>
      <c r="J7" s="9">
        <f t="shared" si="0"/>
        <v>279637</v>
      </c>
      <c r="K7" s="9">
        <f t="shared" si="0"/>
        <v>5248024</v>
      </c>
      <c r="L7" s="53"/>
    </row>
    <row r="8" spans="1:11" ht="17.25" customHeight="1">
      <c r="A8" s="10" t="s">
        <v>120</v>
      </c>
      <c r="B8" s="11">
        <f>B9+B12+B16</f>
        <v>321100</v>
      </c>
      <c r="C8" s="11">
        <f aca="true" t="shared" si="1" ref="C8:J8">C9+C12+C16</f>
        <v>434371</v>
      </c>
      <c r="D8" s="11">
        <f t="shared" si="1"/>
        <v>425244</v>
      </c>
      <c r="E8" s="11">
        <f t="shared" si="1"/>
        <v>293089</v>
      </c>
      <c r="F8" s="11">
        <f t="shared" si="1"/>
        <v>390896</v>
      </c>
      <c r="G8" s="11">
        <f t="shared" si="1"/>
        <v>595870</v>
      </c>
      <c r="H8" s="11">
        <f t="shared" si="1"/>
        <v>310157</v>
      </c>
      <c r="I8" s="11">
        <f t="shared" si="1"/>
        <v>62022</v>
      </c>
      <c r="J8" s="11">
        <f t="shared" si="1"/>
        <v>156645</v>
      </c>
      <c r="K8" s="11">
        <f>SUM(B8:J8)</f>
        <v>2989394</v>
      </c>
    </row>
    <row r="9" spans="1:11" ht="17.25" customHeight="1">
      <c r="A9" s="15" t="s">
        <v>17</v>
      </c>
      <c r="B9" s="13">
        <f>+B10+B11</f>
        <v>48278</v>
      </c>
      <c r="C9" s="13">
        <f aca="true" t="shared" si="2" ref="C9:J9">+C10+C11</f>
        <v>68955</v>
      </c>
      <c r="D9" s="13">
        <f t="shared" si="2"/>
        <v>61396</v>
      </c>
      <c r="E9" s="13">
        <f t="shared" si="2"/>
        <v>42467</v>
      </c>
      <c r="F9" s="13">
        <f t="shared" si="2"/>
        <v>51347</v>
      </c>
      <c r="G9" s="13">
        <f t="shared" si="2"/>
        <v>61121</v>
      </c>
      <c r="H9" s="13">
        <f t="shared" si="2"/>
        <v>55694</v>
      </c>
      <c r="I9" s="13">
        <f t="shared" si="2"/>
        <v>11014</v>
      </c>
      <c r="J9" s="13">
        <f t="shared" si="2"/>
        <v>20431</v>
      </c>
      <c r="K9" s="11">
        <f>SUM(B9:J9)</f>
        <v>420703</v>
      </c>
    </row>
    <row r="10" spans="1:11" ht="17.25" customHeight="1">
      <c r="A10" s="30" t="s">
        <v>18</v>
      </c>
      <c r="B10" s="13">
        <v>48278</v>
      </c>
      <c r="C10" s="13">
        <v>68955</v>
      </c>
      <c r="D10" s="13">
        <v>61396</v>
      </c>
      <c r="E10" s="13">
        <v>42467</v>
      </c>
      <c r="F10" s="13">
        <v>51347</v>
      </c>
      <c r="G10" s="13">
        <v>61121</v>
      </c>
      <c r="H10" s="13">
        <v>55694</v>
      </c>
      <c r="I10" s="13">
        <v>11014</v>
      </c>
      <c r="J10" s="13">
        <v>20431</v>
      </c>
      <c r="K10" s="11">
        <f>SUM(B10:J10)</f>
        <v>420703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268192</v>
      </c>
      <c r="C12" s="17">
        <f t="shared" si="3"/>
        <v>358791</v>
      </c>
      <c r="D12" s="17">
        <f t="shared" si="3"/>
        <v>357930</v>
      </c>
      <c r="E12" s="17">
        <f t="shared" si="3"/>
        <v>246188</v>
      </c>
      <c r="F12" s="17">
        <f t="shared" si="3"/>
        <v>333653</v>
      </c>
      <c r="G12" s="17">
        <f t="shared" si="3"/>
        <v>525350</v>
      </c>
      <c r="H12" s="17">
        <f t="shared" si="3"/>
        <v>249868</v>
      </c>
      <c r="I12" s="17">
        <f t="shared" si="3"/>
        <v>49821</v>
      </c>
      <c r="J12" s="17">
        <f t="shared" si="3"/>
        <v>133960</v>
      </c>
      <c r="K12" s="11">
        <f aca="true" t="shared" si="4" ref="K12:K27">SUM(B12:J12)</f>
        <v>2523753</v>
      </c>
    </row>
    <row r="13" spans="1:13" ht="17.25" customHeight="1">
      <c r="A13" s="14" t="s">
        <v>20</v>
      </c>
      <c r="B13" s="13">
        <v>124236</v>
      </c>
      <c r="C13" s="13">
        <v>176129</v>
      </c>
      <c r="D13" s="13">
        <v>181111</v>
      </c>
      <c r="E13" s="13">
        <v>121615</v>
      </c>
      <c r="F13" s="13">
        <v>164749</v>
      </c>
      <c r="G13" s="13">
        <v>249949</v>
      </c>
      <c r="H13" s="13">
        <v>116817</v>
      </c>
      <c r="I13" s="13">
        <v>27184</v>
      </c>
      <c r="J13" s="13">
        <v>67587</v>
      </c>
      <c r="K13" s="11">
        <f t="shared" si="4"/>
        <v>1229377</v>
      </c>
      <c r="L13" s="53"/>
      <c r="M13" s="54"/>
    </row>
    <row r="14" spans="1:12" ht="17.25" customHeight="1">
      <c r="A14" s="14" t="s">
        <v>21</v>
      </c>
      <c r="B14" s="13">
        <v>123416</v>
      </c>
      <c r="C14" s="13">
        <v>153170</v>
      </c>
      <c r="D14" s="13">
        <v>148830</v>
      </c>
      <c r="E14" s="13">
        <v>106415</v>
      </c>
      <c r="F14" s="13">
        <v>146007</v>
      </c>
      <c r="G14" s="13">
        <v>246397</v>
      </c>
      <c r="H14" s="13">
        <v>116529</v>
      </c>
      <c r="I14" s="13">
        <v>18676</v>
      </c>
      <c r="J14" s="13">
        <v>55849</v>
      </c>
      <c r="K14" s="11">
        <f t="shared" si="4"/>
        <v>1115289</v>
      </c>
      <c r="L14" s="53"/>
    </row>
    <row r="15" spans="1:11" ht="17.25" customHeight="1">
      <c r="A15" s="14" t="s">
        <v>22</v>
      </c>
      <c r="B15" s="13">
        <v>20540</v>
      </c>
      <c r="C15" s="13">
        <v>29492</v>
      </c>
      <c r="D15" s="13">
        <v>27989</v>
      </c>
      <c r="E15" s="13">
        <v>18158</v>
      </c>
      <c r="F15" s="13">
        <v>22897</v>
      </c>
      <c r="G15" s="13">
        <v>29004</v>
      </c>
      <c r="H15" s="13">
        <v>16522</v>
      </c>
      <c r="I15" s="13">
        <v>3961</v>
      </c>
      <c r="J15" s="13">
        <v>10524</v>
      </c>
      <c r="K15" s="11">
        <f t="shared" si="4"/>
        <v>179087</v>
      </c>
    </row>
    <row r="16" spans="1:11" ht="17.25" customHeight="1">
      <c r="A16" s="15" t="s">
        <v>116</v>
      </c>
      <c r="B16" s="13">
        <f>B17+B18+B19</f>
        <v>4630</v>
      </c>
      <c r="C16" s="13">
        <f aca="true" t="shared" si="5" ref="C16:J16">C17+C18+C19</f>
        <v>6625</v>
      </c>
      <c r="D16" s="13">
        <f t="shared" si="5"/>
        <v>5918</v>
      </c>
      <c r="E16" s="13">
        <f t="shared" si="5"/>
        <v>4434</v>
      </c>
      <c r="F16" s="13">
        <f t="shared" si="5"/>
        <v>5896</v>
      </c>
      <c r="G16" s="13">
        <f t="shared" si="5"/>
        <v>9399</v>
      </c>
      <c r="H16" s="13">
        <f t="shared" si="5"/>
        <v>4595</v>
      </c>
      <c r="I16" s="13">
        <f t="shared" si="5"/>
        <v>1187</v>
      </c>
      <c r="J16" s="13">
        <f t="shared" si="5"/>
        <v>2254</v>
      </c>
      <c r="K16" s="11">
        <f t="shared" si="4"/>
        <v>44938</v>
      </c>
    </row>
    <row r="17" spans="1:11" ht="17.25" customHeight="1">
      <c r="A17" s="14" t="s">
        <v>117</v>
      </c>
      <c r="B17" s="13">
        <v>3609</v>
      </c>
      <c r="C17" s="13">
        <v>5144</v>
      </c>
      <c r="D17" s="13">
        <v>4573</v>
      </c>
      <c r="E17" s="13">
        <v>3470</v>
      </c>
      <c r="F17" s="13">
        <v>4586</v>
      </c>
      <c r="G17" s="13">
        <v>7448</v>
      </c>
      <c r="H17" s="13">
        <v>3669</v>
      </c>
      <c r="I17" s="13">
        <v>934</v>
      </c>
      <c r="J17" s="13">
        <v>1764</v>
      </c>
      <c r="K17" s="11">
        <f t="shared" si="4"/>
        <v>35197</v>
      </c>
    </row>
    <row r="18" spans="1:11" ht="17.25" customHeight="1">
      <c r="A18" s="14" t="s">
        <v>118</v>
      </c>
      <c r="B18" s="13">
        <v>244</v>
      </c>
      <c r="C18" s="13">
        <v>345</v>
      </c>
      <c r="D18" s="13">
        <v>315</v>
      </c>
      <c r="E18" s="13">
        <v>268</v>
      </c>
      <c r="F18" s="13">
        <v>357</v>
      </c>
      <c r="G18" s="13">
        <v>649</v>
      </c>
      <c r="H18" s="13">
        <v>257</v>
      </c>
      <c r="I18" s="13">
        <v>69</v>
      </c>
      <c r="J18" s="13">
        <v>111</v>
      </c>
      <c r="K18" s="11">
        <f t="shared" si="4"/>
        <v>2615</v>
      </c>
    </row>
    <row r="19" spans="1:11" ht="17.25" customHeight="1">
      <c r="A19" s="14" t="s">
        <v>119</v>
      </c>
      <c r="B19" s="13">
        <v>777</v>
      </c>
      <c r="C19" s="13">
        <v>1136</v>
      </c>
      <c r="D19" s="13">
        <v>1030</v>
      </c>
      <c r="E19" s="13">
        <v>696</v>
      </c>
      <c r="F19" s="13">
        <v>953</v>
      </c>
      <c r="G19" s="13">
        <v>1302</v>
      </c>
      <c r="H19" s="13">
        <v>669</v>
      </c>
      <c r="I19" s="13">
        <v>184</v>
      </c>
      <c r="J19" s="13">
        <v>379</v>
      </c>
      <c r="K19" s="11">
        <f t="shared" si="4"/>
        <v>7126</v>
      </c>
    </row>
    <row r="20" spans="1:11" ht="17.25" customHeight="1">
      <c r="A20" s="16" t="s">
        <v>23</v>
      </c>
      <c r="B20" s="11">
        <f>+B21+B22+B23</f>
        <v>178528</v>
      </c>
      <c r="C20" s="11">
        <f aca="true" t="shared" si="6" ref="C20:J20">+C21+C22+C23</f>
        <v>219817</v>
      </c>
      <c r="D20" s="11">
        <f t="shared" si="6"/>
        <v>245653</v>
      </c>
      <c r="E20" s="11">
        <f t="shared" si="6"/>
        <v>156358</v>
      </c>
      <c r="F20" s="11">
        <f t="shared" si="6"/>
        <v>252275</v>
      </c>
      <c r="G20" s="11">
        <f t="shared" si="6"/>
        <v>441859</v>
      </c>
      <c r="H20" s="11">
        <f t="shared" si="6"/>
        <v>156023</v>
      </c>
      <c r="I20" s="11">
        <f t="shared" si="6"/>
        <v>40064</v>
      </c>
      <c r="J20" s="11">
        <f t="shared" si="6"/>
        <v>87709</v>
      </c>
      <c r="K20" s="11">
        <f t="shared" si="4"/>
        <v>1778286</v>
      </c>
    </row>
    <row r="21" spans="1:12" ht="17.25" customHeight="1">
      <c r="A21" s="12" t="s">
        <v>24</v>
      </c>
      <c r="B21" s="13">
        <v>93305</v>
      </c>
      <c r="C21" s="13">
        <v>125252</v>
      </c>
      <c r="D21" s="13">
        <v>141783</v>
      </c>
      <c r="E21" s="13">
        <v>88998</v>
      </c>
      <c r="F21" s="13">
        <v>141036</v>
      </c>
      <c r="G21" s="13">
        <v>231903</v>
      </c>
      <c r="H21" s="13">
        <v>87485</v>
      </c>
      <c r="I21" s="13">
        <v>24312</v>
      </c>
      <c r="J21" s="13">
        <v>49660</v>
      </c>
      <c r="K21" s="11">
        <f t="shared" si="4"/>
        <v>983734</v>
      </c>
      <c r="L21" s="53"/>
    </row>
    <row r="22" spans="1:12" ht="17.25" customHeight="1">
      <c r="A22" s="12" t="s">
        <v>25</v>
      </c>
      <c r="B22" s="13">
        <v>73547</v>
      </c>
      <c r="C22" s="13">
        <v>80207</v>
      </c>
      <c r="D22" s="13">
        <v>88292</v>
      </c>
      <c r="E22" s="13">
        <v>58670</v>
      </c>
      <c r="F22" s="13">
        <v>97029</v>
      </c>
      <c r="G22" s="13">
        <v>188212</v>
      </c>
      <c r="H22" s="13">
        <v>59783</v>
      </c>
      <c r="I22" s="13">
        <v>13215</v>
      </c>
      <c r="J22" s="13">
        <v>32092</v>
      </c>
      <c r="K22" s="11">
        <f t="shared" si="4"/>
        <v>691047</v>
      </c>
      <c r="L22" s="53"/>
    </row>
    <row r="23" spans="1:11" ht="17.25" customHeight="1">
      <c r="A23" s="12" t="s">
        <v>26</v>
      </c>
      <c r="B23" s="13">
        <v>11676</v>
      </c>
      <c r="C23" s="13">
        <v>14358</v>
      </c>
      <c r="D23" s="13">
        <v>15578</v>
      </c>
      <c r="E23" s="13">
        <v>8690</v>
      </c>
      <c r="F23" s="13">
        <v>14210</v>
      </c>
      <c r="G23" s="13">
        <v>21744</v>
      </c>
      <c r="H23" s="13">
        <v>8755</v>
      </c>
      <c r="I23" s="13">
        <v>2537</v>
      </c>
      <c r="J23" s="13">
        <v>5957</v>
      </c>
      <c r="K23" s="11">
        <f t="shared" si="4"/>
        <v>103505</v>
      </c>
    </row>
    <row r="24" spans="1:11" ht="17.25" customHeight="1">
      <c r="A24" s="16" t="s">
        <v>27</v>
      </c>
      <c r="B24" s="13">
        <v>43993</v>
      </c>
      <c r="C24" s="13">
        <v>71715</v>
      </c>
      <c r="D24" s="13">
        <v>84184</v>
      </c>
      <c r="E24" s="13">
        <v>50506</v>
      </c>
      <c r="F24" s="13">
        <v>64110</v>
      </c>
      <c r="G24" s="13">
        <v>72730</v>
      </c>
      <c r="H24" s="13">
        <v>36390</v>
      </c>
      <c r="I24" s="13">
        <v>15873</v>
      </c>
      <c r="J24" s="13">
        <v>35283</v>
      </c>
      <c r="K24" s="11">
        <f t="shared" si="4"/>
        <v>474784</v>
      </c>
    </row>
    <row r="25" spans="1:12" ht="17.25" customHeight="1">
      <c r="A25" s="12" t="s">
        <v>28</v>
      </c>
      <c r="B25" s="13">
        <v>28156</v>
      </c>
      <c r="C25" s="13">
        <v>45898</v>
      </c>
      <c r="D25" s="13">
        <v>53878</v>
      </c>
      <c r="E25" s="13">
        <v>32324</v>
      </c>
      <c r="F25" s="13">
        <v>41030</v>
      </c>
      <c r="G25" s="13">
        <v>46547</v>
      </c>
      <c r="H25" s="13">
        <v>23290</v>
      </c>
      <c r="I25" s="13">
        <v>10159</v>
      </c>
      <c r="J25" s="13">
        <v>22581</v>
      </c>
      <c r="K25" s="11">
        <f t="shared" si="4"/>
        <v>303863</v>
      </c>
      <c r="L25" s="53"/>
    </row>
    <row r="26" spans="1:12" ht="17.25" customHeight="1">
      <c r="A26" s="12" t="s">
        <v>29</v>
      </c>
      <c r="B26" s="13">
        <v>15837</v>
      </c>
      <c r="C26" s="13">
        <v>25817</v>
      </c>
      <c r="D26" s="13">
        <v>30306</v>
      </c>
      <c r="E26" s="13">
        <v>18182</v>
      </c>
      <c r="F26" s="13">
        <v>23080</v>
      </c>
      <c r="G26" s="13">
        <v>26183</v>
      </c>
      <c r="H26" s="13">
        <v>13100</v>
      </c>
      <c r="I26" s="13">
        <v>5714</v>
      </c>
      <c r="J26" s="13">
        <v>12702</v>
      </c>
      <c r="K26" s="11">
        <f t="shared" si="4"/>
        <v>170921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5560</v>
      </c>
      <c r="I27" s="11">
        <v>0</v>
      </c>
      <c r="J27" s="11">
        <v>0</v>
      </c>
      <c r="K27" s="11">
        <f t="shared" si="4"/>
        <v>5560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13751.33</v>
      </c>
      <c r="I35" s="19">
        <v>0</v>
      </c>
      <c r="J35" s="19">
        <v>0</v>
      </c>
      <c r="K35" s="23">
        <f>SUM(B35:J35)</f>
        <v>13751.33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1329231.6</v>
      </c>
      <c r="C47" s="22">
        <f aca="true" t="shared" si="9" ref="C47:H47">+C48+C56</f>
        <v>2021201.8</v>
      </c>
      <c r="D47" s="22">
        <f t="shared" si="9"/>
        <v>2384576.76</v>
      </c>
      <c r="E47" s="22">
        <f t="shared" si="9"/>
        <v>1339274.9100000001</v>
      </c>
      <c r="F47" s="22">
        <f t="shared" si="9"/>
        <v>1830772.1800000002</v>
      </c>
      <c r="G47" s="22">
        <f t="shared" si="9"/>
        <v>2472880.29</v>
      </c>
      <c r="H47" s="22">
        <f t="shared" si="9"/>
        <v>1314121.82</v>
      </c>
      <c r="I47" s="22">
        <f>+I48+I56</f>
        <v>528538.89</v>
      </c>
      <c r="J47" s="22">
        <f>+J48+J56</f>
        <v>756096.37</v>
      </c>
      <c r="K47" s="22">
        <f>SUM(B47:J47)</f>
        <v>13976694.62</v>
      </c>
    </row>
    <row r="48" spans="1:11" ht="17.25" customHeight="1">
      <c r="A48" s="16" t="s">
        <v>48</v>
      </c>
      <c r="B48" s="23">
        <f>SUM(B49:B55)</f>
        <v>1312138.01</v>
      </c>
      <c r="C48" s="23">
        <f aca="true" t="shared" si="10" ref="C48:H48">SUM(C49:C55)</f>
        <v>1998487.9000000001</v>
      </c>
      <c r="D48" s="23">
        <f t="shared" si="10"/>
        <v>2361666.84</v>
      </c>
      <c r="E48" s="23">
        <f t="shared" si="10"/>
        <v>1317876.11</v>
      </c>
      <c r="F48" s="23">
        <f t="shared" si="10"/>
        <v>1809932.08</v>
      </c>
      <c r="G48" s="23">
        <f t="shared" si="10"/>
        <v>2444564.44</v>
      </c>
      <c r="H48" s="23">
        <f t="shared" si="10"/>
        <v>1296373.08</v>
      </c>
      <c r="I48" s="23">
        <f>SUM(I49:I55)</f>
        <v>528538.89</v>
      </c>
      <c r="J48" s="23">
        <f>SUM(J49:J55)</f>
        <v>742911.62</v>
      </c>
      <c r="K48" s="23">
        <f aca="true" t="shared" si="11" ref="K48:K56">SUM(B48:J48)</f>
        <v>13812488.97</v>
      </c>
    </row>
    <row r="49" spans="1:11" ht="17.25" customHeight="1">
      <c r="A49" s="35" t="s">
        <v>49</v>
      </c>
      <c r="B49" s="23">
        <f aca="true" t="shared" si="12" ref="B49:H49">ROUND(B30*B7,2)</f>
        <v>1312138.01</v>
      </c>
      <c r="C49" s="23">
        <f t="shared" si="12"/>
        <v>1994055.54</v>
      </c>
      <c r="D49" s="23">
        <f t="shared" si="12"/>
        <v>2361666.84</v>
      </c>
      <c r="E49" s="23">
        <f t="shared" si="12"/>
        <v>1317876.11</v>
      </c>
      <c r="F49" s="23">
        <f t="shared" si="12"/>
        <v>1809932.08</v>
      </c>
      <c r="G49" s="23">
        <f t="shared" si="12"/>
        <v>2444564.44</v>
      </c>
      <c r="H49" s="23">
        <f t="shared" si="12"/>
        <v>1282621.75</v>
      </c>
      <c r="I49" s="23">
        <f>ROUND(I30*I7,2)</f>
        <v>528538.89</v>
      </c>
      <c r="J49" s="23">
        <f>ROUND(J30*J7,2)</f>
        <v>742911.62</v>
      </c>
      <c r="K49" s="23">
        <f t="shared" si="11"/>
        <v>13794305.28</v>
      </c>
    </row>
    <row r="50" spans="1:11" ht="17.25" customHeight="1">
      <c r="A50" s="35" t="s">
        <v>50</v>
      </c>
      <c r="B50" s="19">
        <v>0</v>
      </c>
      <c r="C50" s="23">
        <f>ROUND(C31*C7,2)</f>
        <v>4432.36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4432.36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13751.33</v>
      </c>
      <c r="I53" s="32">
        <f>+I35</f>
        <v>0</v>
      </c>
      <c r="J53" s="32">
        <f>+J35</f>
        <v>0</v>
      </c>
      <c r="K53" s="23">
        <f t="shared" si="11"/>
        <v>13751.33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13184.75</v>
      </c>
      <c r="K56" s="37">
        <f t="shared" si="11"/>
        <v>164205.65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-77061.67000000004</v>
      </c>
      <c r="C60" s="36">
        <f t="shared" si="13"/>
        <v>-142649.27000000002</v>
      </c>
      <c r="D60" s="36">
        <f t="shared" si="13"/>
        <v>-218587.37</v>
      </c>
      <c r="E60" s="36">
        <f t="shared" si="13"/>
        <v>-236396.97999999998</v>
      </c>
      <c r="F60" s="36">
        <f t="shared" si="13"/>
        <v>-237744.09</v>
      </c>
      <c r="G60" s="36">
        <f t="shared" si="13"/>
        <v>-71242.29999999999</v>
      </c>
      <c r="H60" s="36">
        <f t="shared" si="13"/>
        <v>-31718.400000000023</v>
      </c>
      <c r="I60" s="36">
        <f t="shared" si="13"/>
        <v>-76360.96</v>
      </c>
      <c r="J60" s="36">
        <f t="shared" si="13"/>
        <v>-83695</v>
      </c>
      <c r="K60" s="36">
        <f>SUM(B60:J60)</f>
        <v>-1175456.04</v>
      </c>
    </row>
    <row r="61" spans="1:11" ht="18.75" customHeight="1">
      <c r="A61" s="16" t="s">
        <v>82</v>
      </c>
      <c r="B61" s="36">
        <f aca="true" t="shared" si="14" ref="B61:J61">B62+B63+B64+B65+B66+B67</f>
        <v>-198830.08000000002</v>
      </c>
      <c r="C61" s="36">
        <f t="shared" si="14"/>
        <v>-210106.13</v>
      </c>
      <c r="D61" s="36">
        <f t="shared" si="14"/>
        <v>-203588.09</v>
      </c>
      <c r="E61" s="36">
        <f t="shared" si="14"/>
        <v>-211446.61</v>
      </c>
      <c r="F61" s="36">
        <f t="shared" si="14"/>
        <v>-219538.55</v>
      </c>
      <c r="G61" s="36">
        <f t="shared" si="14"/>
        <v>-241168.75</v>
      </c>
      <c r="H61" s="36">
        <f t="shared" si="14"/>
        <v>-167082</v>
      </c>
      <c r="I61" s="36">
        <f t="shared" si="14"/>
        <v>-33042</v>
      </c>
      <c r="J61" s="36">
        <f t="shared" si="14"/>
        <v>-61293</v>
      </c>
      <c r="K61" s="36">
        <f aca="true" t="shared" si="15" ref="K61:K94">SUM(B61:J61)</f>
        <v>-1546095.21</v>
      </c>
    </row>
    <row r="62" spans="1:11" ht="18.75" customHeight="1">
      <c r="A62" s="12" t="s">
        <v>83</v>
      </c>
      <c r="B62" s="36">
        <f>-ROUND(B9*$D$3,2)</f>
        <v>-144834</v>
      </c>
      <c r="C62" s="36">
        <f aca="true" t="shared" si="16" ref="C62:J62">-ROUND(C9*$D$3,2)</f>
        <v>-206865</v>
      </c>
      <c r="D62" s="36">
        <f t="shared" si="16"/>
        <v>-184188</v>
      </c>
      <c r="E62" s="36">
        <f t="shared" si="16"/>
        <v>-127401</v>
      </c>
      <c r="F62" s="36">
        <f t="shared" si="16"/>
        <v>-154041</v>
      </c>
      <c r="G62" s="36">
        <f t="shared" si="16"/>
        <v>-183363</v>
      </c>
      <c r="H62" s="36">
        <f t="shared" si="16"/>
        <v>-167082</v>
      </c>
      <c r="I62" s="36">
        <f t="shared" si="16"/>
        <v>-33042</v>
      </c>
      <c r="J62" s="36">
        <f t="shared" si="16"/>
        <v>-61293</v>
      </c>
      <c r="K62" s="36">
        <f t="shared" si="15"/>
        <v>-1262109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-522</v>
      </c>
      <c r="C64" s="36">
        <v>-84</v>
      </c>
      <c r="D64" s="36">
        <v>-225</v>
      </c>
      <c r="E64" s="36">
        <v>-546</v>
      </c>
      <c r="F64" s="36">
        <v>-453</v>
      </c>
      <c r="G64" s="36">
        <v>-315</v>
      </c>
      <c r="H64" s="36">
        <v>0</v>
      </c>
      <c r="I64" s="36">
        <v>0</v>
      </c>
      <c r="J64" s="36">
        <v>0</v>
      </c>
      <c r="K64" s="36">
        <f t="shared" si="15"/>
        <v>-2145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-53474.08</v>
      </c>
      <c r="C66" s="48">
        <v>-3157.13</v>
      </c>
      <c r="D66" s="48">
        <v>-19175.09</v>
      </c>
      <c r="E66" s="48">
        <v>-83499.61</v>
      </c>
      <c r="F66" s="48">
        <v>-65044.55</v>
      </c>
      <c r="G66" s="48">
        <v>-57490.75</v>
      </c>
      <c r="H66" s="19">
        <v>0</v>
      </c>
      <c r="I66" s="19">
        <v>0</v>
      </c>
      <c r="J66" s="19">
        <v>0</v>
      </c>
      <c r="K66" s="36">
        <f t="shared" si="15"/>
        <v>-281841.21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-13477.7</v>
      </c>
      <c r="C68" s="36">
        <f t="shared" si="17"/>
        <v>-19758.949999999997</v>
      </c>
      <c r="D68" s="36">
        <f t="shared" si="17"/>
        <v>-19588.77</v>
      </c>
      <c r="E68" s="36">
        <f t="shared" si="17"/>
        <v>-24950.37</v>
      </c>
      <c r="F68" s="36">
        <f t="shared" si="17"/>
        <v>-18204.66</v>
      </c>
      <c r="G68" s="36">
        <f t="shared" si="17"/>
        <v>-27186.23</v>
      </c>
      <c r="H68" s="36">
        <f t="shared" si="17"/>
        <v>-13299.45</v>
      </c>
      <c r="I68" s="36">
        <f t="shared" si="17"/>
        <v>-43318.96000000001</v>
      </c>
      <c r="J68" s="36">
        <f t="shared" si="17"/>
        <v>-23172.809999999998</v>
      </c>
      <c r="K68" s="36">
        <f t="shared" si="15"/>
        <v>-202957.90000000002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-11115.98</v>
      </c>
      <c r="F92" s="19">
        <v>0</v>
      </c>
      <c r="G92" s="19">
        <v>0</v>
      </c>
      <c r="H92" s="19">
        <v>0</v>
      </c>
      <c r="I92" s="49">
        <v>-6659.59</v>
      </c>
      <c r="J92" s="49">
        <v>-13534.13</v>
      </c>
      <c r="K92" s="49">
        <f t="shared" si="15"/>
        <v>-31309.699999999997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127</v>
      </c>
      <c r="B94" s="49">
        <v>135246.11</v>
      </c>
      <c r="C94" s="49">
        <v>87215.81</v>
      </c>
      <c r="D94" s="49">
        <v>4589.49</v>
      </c>
      <c r="E94" s="19">
        <v>0</v>
      </c>
      <c r="F94" s="49">
        <v>-0.88</v>
      </c>
      <c r="G94" s="49">
        <v>197112.68</v>
      </c>
      <c r="H94" s="49">
        <v>148663.05</v>
      </c>
      <c r="I94" s="19">
        <v>0</v>
      </c>
      <c r="J94" s="49">
        <v>1769.17</v>
      </c>
      <c r="K94" s="49">
        <f t="shared" si="15"/>
        <v>574595.43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1252169.93</v>
      </c>
      <c r="C97" s="24">
        <f t="shared" si="19"/>
        <v>1878552.53</v>
      </c>
      <c r="D97" s="24">
        <f t="shared" si="19"/>
        <v>2165989.39</v>
      </c>
      <c r="E97" s="24">
        <f t="shared" si="19"/>
        <v>1102877.93</v>
      </c>
      <c r="F97" s="24">
        <f t="shared" si="19"/>
        <v>1593028.0900000003</v>
      </c>
      <c r="G97" s="24">
        <f t="shared" si="19"/>
        <v>2401637.99</v>
      </c>
      <c r="H97" s="24">
        <f t="shared" si="19"/>
        <v>1282403.4200000002</v>
      </c>
      <c r="I97" s="24">
        <f>+I98+I99</f>
        <v>452177.93</v>
      </c>
      <c r="J97" s="24">
        <f>+J98+J99</f>
        <v>672401.3700000001</v>
      </c>
      <c r="K97" s="49">
        <f t="shared" si="18"/>
        <v>12801238.579999998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1235076.3399999999</v>
      </c>
      <c r="C98" s="24">
        <f t="shared" si="20"/>
        <v>1855838.6300000001</v>
      </c>
      <c r="D98" s="24">
        <f t="shared" si="20"/>
        <v>2143079.47</v>
      </c>
      <c r="E98" s="24">
        <f t="shared" si="20"/>
        <v>1081479.13</v>
      </c>
      <c r="F98" s="24">
        <f t="shared" si="20"/>
        <v>1572187.9900000002</v>
      </c>
      <c r="G98" s="24">
        <f t="shared" si="20"/>
        <v>2373322.14</v>
      </c>
      <c r="H98" s="24">
        <f t="shared" si="20"/>
        <v>1264654.6800000002</v>
      </c>
      <c r="I98" s="24">
        <f t="shared" si="20"/>
        <v>452177.93</v>
      </c>
      <c r="J98" s="24">
        <f t="shared" si="20"/>
        <v>660214.9800000001</v>
      </c>
      <c r="K98" s="49">
        <f t="shared" si="18"/>
        <v>12638031.29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12186.39</v>
      </c>
      <c r="K99" s="49">
        <f t="shared" si="18"/>
        <v>163207.28999999998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12801238.57</v>
      </c>
      <c r="L105" s="55"/>
    </row>
    <row r="106" spans="1:11" ht="18.75" customHeight="1">
      <c r="A106" s="26" t="s">
        <v>78</v>
      </c>
      <c r="B106" s="27">
        <v>155092.92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155092.92</v>
      </c>
    </row>
    <row r="107" spans="1:11" ht="18.75" customHeight="1">
      <c r="A107" s="26" t="s">
        <v>79</v>
      </c>
      <c r="B107" s="27">
        <v>1097077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1097077</v>
      </c>
    </row>
    <row r="108" spans="1:11" ht="18.75" customHeight="1">
      <c r="A108" s="26" t="s">
        <v>80</v>
      </c>
      <c r="B108" s="41">
        <v>0</v>
      </c>
      <c r="C108" s="27">
        <f>+C97</f>
        <v>1878552.53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1878552.53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2165989.39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2165989.39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1102877.93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1102877.93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196192.29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196192.29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273963.32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273963.32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408222.74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408222.74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714649.74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714649.74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664635.7</v>
      </c>
      <c r="H115" s="41">
        <v>0</v>
      </c>
      <c r="I115" s="41">
        <v>0</v>
      </c>
      <c r="J115" s="41">
        <v>0</v>
      </c>
      <c r="K115" s="42">
        <f t="shared" si="22"/>
        <v>664635.7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56234.23</v>
      </c>
      <c r="H116" s="41">
        <v>0</v>
      </c>
      <c r="I116" s="41">
        <v>0</v>
      </c>
      <c r="J116" s="41">
        <v>0</v>
      </c>
      <c r="K116" s="42">
        <f t="shared" si="22"/>
        <v>56234.23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446982.46</v>
      </c>
      <c r="H117" s="41">
        <v>0</v>
      </c>
      <c r="I117" s="41">
        <v>0</v>
      </c>
      <c r="J117" s="41">
        <v>0</v>
      </c>
      <c r="K117" s="42">
        <f t="shared" si="22"/>
        <v>446982.46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365436.59</v>
      </c>
      <c r="H118" s="41">
        <v>0</v>
      </c>
      <c r="I118" s="41">
        <v>0</v>
      </c>
      <c r="J118" s="41">
        <v>0</v>
      </c>
      <c r="K118" s="42">
        <f t="shared" si="22"/>
        <v>365436.59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868349.02</v>
      </c>
      <c r="H119" s="41">
        <v>0</v>
      </c>
      <c r="I119" s="41">
        <v>0</v>
      </c>
      <c r="J119" s="41">
        <v>0</v>
      </c>
      <c r="K119" s="42">
        <f t="shared" si="22"/>
        <v>868349.02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443142.22</v>
      </c>
      <c r="I120" s="41">
        <v>0</v>
      </c>
      <c r="J120" s="41">
        <v>0</v>
      </c>
      <c r="K120" s="42">
        <f t="shared" si="22"/>
        <v>443142.22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839261.19</v>
      </c>
      <c r="I121" s="41">
        <v>0</v>
      </c>
      <c r="J121" s="41">
        <v>0</v>
      </c>
      <c r="K121" s="42">
        <f t="shared" si="22"/>
        <v>839261.19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452177.93</v>
      </c>
      <c r="J122" s="41">
        <v>0</v>
      </c>
      <c r="K122" s="42">
        <f t="shared" si="22"/>
        <v>452177.93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672401.37</v>
      </c>
      <c r="K123" s="45">
        <f t="shared" si="22"/>
        <v>672401.37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2014-07-25T19:43:31Z</dcterms:modified>
  <cp:category/>
  <cp:version/>
  <cp:contentType/>
  <cp:contentStatus/>
</cp:coreProperties>
</file>