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<sst xmlns="http://schemas.openxmlformats.org/spreadsheetml/2006/main" count="127" uniqueCount="127">
  <si>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</si>
  <si>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</si>
  <si>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</si>
  <si>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</si>
  <si>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</si>
  <si>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</si>
  <si>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</si>
  <si>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</si>
  <si>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</si>
  <si>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</si>
  <si>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</si>
  <si>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</si>
  <si>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</si>
  <si>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</si>
  <si>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</si>
  <si>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</si>
  <si>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</si>
  <si>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</si>
  <si>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</si>
  <si>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</si>
  <si>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</si>
  <si>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</si>
  <si>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</si>
  <si>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</si>
  <si>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</si>
  <si>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</si>
  <si>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</si>
  <si>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</si>
  <si>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</si>
  <si>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</si>
  <si>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</si>
  <si>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</si>
  <si>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</si>
  <si>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</si>
  <si>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</si>
  <si>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</si>
  <si>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</si>
  <si>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</si>
  <si>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</si>
  <si>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</si>
  <si>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</si>
  <si>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</si>
  <si>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</si>
  <si>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</si>
  <si>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</si>
  <si>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</si>
  <si>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</si>
  <si>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</si>
  <si>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</si>
  <si>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</si>
  <si>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</si>
  <si>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</si>
  <si>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</si>
  <si>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</si>
  <si>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</si>
  <si>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</si>
  <si>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</si>
  <si>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</si>
  <si>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</si>
  <si>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</si>
  <si>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</si>
  <si>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</si>
  <si>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</si>
  <si>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</si>
  <si>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</si>
  <si>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</si>
  <si>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</si>
  <si>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</si>
  <si>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</si>
  <si>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</si>
  <si>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</si>
  <si>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</si>
  <si>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</si>
  <si>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</si>
  <si>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</si>
  <si>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</si>
  <si>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</si>
  <si>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</si>
  <si>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</si>
  <si>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</si>
  <si>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</si>
  <si>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</si>
  <si>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</si>
  <si>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</si>
  <si>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</si>
  <si>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</si>
  <si>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</si>
  <si>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</si>
  <si>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</si>
  <si>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</si>
  <si>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</si>
  <si>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</si>
  <si>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</si>
  <si>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</si>
  <si>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</si>
  <si>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</si>
  <si>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</si>
  <si>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</si>
  <si>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</si>
  <si>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</si>
  <si>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</si>
  <si>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</si>
  <si>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</si>
  <si>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</si>
  <si>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</si>
  <si>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</si>
  <si>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</si>
  <si>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</si>
  <si>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</si>
  <si>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</si>
  <si>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</si>
  <si>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</si>
  <si>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</si>
  <si>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</si>
  <si>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</si>
  <si>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</si>
  <si>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</si>
  <si>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</si>
  <si>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</si>
  <si>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</si>
  <si>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</si>
  <si>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</si>
  <si>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</si>
  <si>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</si>
  <si>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</si>
  <si>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</si>
  <si>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20/07/14 - VENCIMENTO 25/07/14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</si>
</sst>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179138</v>
      </c>
      <c r="C7" s="9">
        <f t="shared" si="0"/>
        <v>244227</v>
      </c>
      <c r="D7" s="9">
        <f t="shared" si="0"/>
        <v>283209</v>
      </c>
      <c r="E7" s="9">
        <f t="shared" si="0"/>
        <v>142777</v>
      </c>
      <c r="F7" s="9">
        <f t="shared" si="0"/>
        <v>259206</v>
      </c>
      <c r="G7" s="9">
        <f t="shared" si="0"/>
        <v>382643</v>
      </c>
      <c r="H7" s="9">
        <f t="shared" si="0"/>
        <v>150335</v>
      </c>
      <c r="I7" s="9">
        <f t="shared" si="0"/>
        <v>28577</v>
      </c>
      <c r="J7" s="9">
        <f t="shared" si="0"/>
        <v>102139</v>
      </c>
      <c r="K7" s="9">
        <f t="shared" si="0"/>
        <v>1772251</v>
      </c>
      <c r="L7" s="53"/>
    </row>
    <row r="8" spans="1:11" ht="17.25" customHeight="1">
      <c r="A8" s="10" t="s">
        <v>121</v>
      </c>
      <c r="B8" s="11">
        <f>B9+B12+B16</f>
        <v>102136</v>
      </c>
      <c r="C8" s="11">
        <f aca="true" t="shared" si="1" ref="C8:J8">C9+C12+C16</f>
        <v>144932</v>
      </c>
      <c r="D8" s="11">
        <f t="shared" si="1"/>
        <v>159760</v>
      </c>
      <c r="E8" s="11">
        <f t="shared" si="1"/>
        <v>83177</v>
      </c>
      <c r="F8" s="11">
        <f t="shared" si="1"/>
        <v>136399</v>
      </c>
      <c r="G8" s="11">
        <f t="shared" si="1"/>
        <v>199752</v>
      </c>
      <c r="H8" s="11">
        <f t="shared" si="1"/>
        <v>91829</v>
      </c>
      <c r="I8" s="11">
        <f t="shared" si="1"/>
        <v>14699</v>
      </c>
      <c r="J8" s="11">
        <f t="shared" si="1"/>
        <v>57138</v>
      </c>
      <c r="K8" s="11">
        <f>SUM(B8:J8)</f>
        <v>989822</v>
      </c>
    </row>
    <row r="9" spans="1:11" ht="17.25" customHeight="1">
      <c r="A9" s="15" t="s">
        <v>17</v>
      </c>
      <c r="B9" s="13">
        <f>+B10+B11</f>
        <v>22965</v>
      </c>
      <c r="C9" s="13">
        <f aca="true" t="shared" si="2" ref="C9:J9">+C10+C11</f>
        <v>34137</v>
      </c>
      <c r="D9" s="13">
        <f t="shared" si="2"/>
        <v>36060</v>
      </c>
      <c r="E9" s="13">
        <f t="shared" si="2"/>
        <v>18551</v>
      </c>
      <c r="F9" s="13">
        <f t="shared" si="2"/>
        <v>26025</v>
      </c>
      <c r="G9" s="13">
        <f t="shared" si="2"/>
        <v>30154</v>
      </c>
      <c r="H9" s="13">
        <f t="shared" si="2"/>
        <v>22455</v>
      </c>
      <c r="I9" s="13">
        <f t="shared" si="2"/>
        <v>3976</v>
      </c>
      <c r="J9" s="13">
        <f t="shared" si="2"/>
        <v>11944</v>
      </c>
      <c r="K9" s="11">
        <f>SUM(B9:J9)</f>
        <v>206267</v>
      </c>
    </row>
    <row r="10" spans="1:11" ht="17.25" customHeight="1">
      <c r="A10" s="30" t="s">
        <v>18</v>
      </c>
      <c r="B10" s="13">
        <v>22965</v>
      </c>
      <c r="C10" s="13">
        <v>34137</v>
      </c>
      <c r="D10" s="13">
        <v>36060</v>
      </c>
      <c r="E10" s="13">
        <v>18551</v>
      </c>
      <c r="F10" s="13">
        <v>26025</v>
      </c>
      <c r="G10" s="13">
        <v>30154</v>
      </c>
      <c r="H10" s="13">
        <v>22455</v>
      </c>
      <c r="I10" s="13">
        <v>3976</v>
      </c>
      <c r="J10" s="13">
        <v>11944</v>
      </c>
      <c r="K10" s="11">
        <f>SUM(B10:J10)</f>
        <v>206267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77366</v>
      </c>
      <c r="C12" s="17">
        <f t="shared" si="3"/>
        <v>108356</v>
      </c>
      <c r="D12" s="17">
        <f t="shared" si="3"/>
        <v>121044</v>
      </c>
      <c r="E12" s="17">
        <f t="shared" si="3"/>
        <v>63204</v>
      </c>
      <c r="F12" s="17">
        <f t="shared" si="3"/>
        <v>108069</v>
      </c>
      <c r="G12" s="17">
        <f t="shared" si="3"/>
        <v>166145</v>
      </c>
      <c r="H12" s="17">
        <f t="shared" si="3"/>
        <v>67927</v>
      </c>
      <c r="I12" s="17">
        <f t="shared" si="3"/>
        <v>10408</v>
      </c>
      <c r="J12" s="17">
        <f t="shared" si="3"/>
        <v>44320</v>
      </c>
      <c r="K12" s="11">
        <f aca="true" t="shared" si="4" ref="K12:K27">SUM(B12:J12)</f>
        <v>766839</v>
      </c>
    </row>
    <row r="13" spans="1:13" ht="17.25" customHeight="1">
      <c r="A13" s="14" t="s">
        <v>20</v>
      </c>
      <c r="B13" s="13">
        <v>35694</v>
      </c>
      <c r="C13" s="13">
        <v>53598</v>
      </c>
      <c r="D13" s="13">
        <v>59696</v>
      </c>
      <c r="E13" s="13">
        <v>31886</v>
      </c>
      <c r="F13" s="13">
        <v>50446</v>
      </c>
      <c r="G13" s="13">
        <v>73329</v>
      </c>
      <c r="H13" s="13">
        <v>29723</v>
      </c>
      <c r="I13" s="13">
        <v>5609</v>
      </c>
      <c r="J13" s="13">
        <v>22182</v>
      </c>
      <c r="K13" s="11">
        <f t="shared" si="4"/>
        <v>362163</v>
      </c>
      <c r="L13" s="53"/>
      <c r="M13" s="54"/>
    </row>
    <row r="14" spans="1:12" ht="17.25" customHeight="1">
      <c r="A14" s="14" t="s">
        <v>21</v>
      </c>
      <c r="B14" s="13">
        <v>36294</v>
      </c>
      <c r="C14" s="13">
        <v>47136</v>
      </c>
      <c r="D14" s="13">
        <v>53847</v>
      </c>
      <c r="E14" s="13">
        <v>27389</v>
      </c>
      <c r="F14" s="13">
        <v>51057</v>
      </c>
      <c r="G14" s="13">
        <v>84649</v>
      </c>
      <c r="H14" s="13">
        <v>33622</v>
      </c>
      <c r="I14" s="13">
        <v>4139</v>
      </c>
      <c r="J14" s="13">
        <v>19354</v>
      </c>
      <c r="K14" s="11">
        <f t="shared" si="4"/>
        <v>357487</v>
      </c>
      <c r="L14" s="53"/>
    </row>
    <row r="15" spans="1:11" ht="17.25" customHeight="1">
      <c r="A15" s="14" t="s">
        <v>22</v>
      </c>
      <c r="B15" s="13">
        <v>5378</v>
      </c>
      <c r="C15" s="13">
        <v>7622</v>
      </c>
      <c r="D15" s="13">
        <v>7501</v>
      </c>
      <c r="E15" s="13">
        <v>3929</v>
      </c>
      <c r="F15" s="13">
        <v>6566</v>
      </c>
      <c r="G15" s="13">
        <v>8167</v>
      </c>
      <c r="H15" s="13">
        <v>4582</v>
      </c>
      <c r="I15" s="13">
        <v>660</v>
      </c>
      <c r="J15" s="13">
        <v>2784</v>
      </c>
      <c r="K15" s="11">
        <f t="shared" si="4"/>
        <v>47189</v>
      </c>
    </row>
    <row r="16" spans="1:11" ht="17.25" customHeight="1">
      <c r="A16" s="15" t="s">
        <v>117</v>
      </c>
      <c r="B16" s="13">
        <f>B17+B18+B19</f>
        <v>1805</v>
      </c>
      <c r="C16" s="13">
        <f aca="true" t="shared" si="5" ref="C16:J16">C17+C18+C19</f>
        <v>2439</v>
      </c>
      <c r="D16" s="13">
        <f t="shared" si="5"/>
        <v>2656</v>
      </c>
      <c r="E16" s="13">
        <f t="shared" si="5"/>
        <v>1422</v>
      </c>
      <c r="F16" s="13">
        <f t="shared" si="5"/>
        <v>2305</v>
      </c>
      <c r="G16" s="13">
        <f t="shared" si="5"/>
        <v>3453</v>
      </c>
      <c r="H16" s="13">
        <f t="shared" si="5"/>
        <v>1447</v>
      </c>
      <c r="I16" s="13">
        <f t="shared" si="5"/>
        <v>315</v>
      </c>
      <c r="J16" s="13">
        <f t="shared" si="5"/>
        <v>874</v>
      </c>
      <c r="K16" s="11">
        <f t="shared" si="4"/>
        <v>16716</v>
      </c>
    </row>
    <row r="17" spans="1:11" ht="17.25" customHeight="1">
      <c r="A17" s="14" t="s">
        <v>118</v>
      </c>
      <c r="B17" s="13">
        <v>1402</v>
      </c>
      <c r="C17" s="13">
        <v>1939</v>
      </c>
      <c r="D17" s="13">
        <v>1992</v>
      </c>
      <c r="E17" s="13">
        <v>1162</v>
      </c>
      <c r="F17" s="13">
        <v>1828</v>
      </c>
      <c r="G17" s="13">
        <v>2715</v>
      </c>
      <c r="H17" s="13">
        <v>1156</v>
      </c>
      <c r="I17" s="13">
        <v>264</v>
      </c>
      <c r="J17" s="13">
        <v>705</v>
      </c>
      <c r="K17" s="11">
        <f t="shared" si="4"/>
        <v>13163</v>
      </c>
    </row>
    <row r="18" spans="1:11" ht="17.25" customHeight="1">
      <c r="A18" s="14" t="s">
        <v>119</v>
      </c>
      <c r="B18" s="13">
        <v>83</v>
      </c>
      <c r="C18" s="13">
        <v>134</v>
      </c>
      <c r="D18" s="13">
        <v>175</v>
      </c>
      <c r="E18" s="13">
        <v>76</v>
      </c>
      <c r="F18" s="13">
        <v>122</v>
      </c>
      <c r="G18" s="13">
        <v>335</v>
      </c>
      <c r="H18" s="13">
        <v>111</v>
      </c>
      <c r="I18" s="13">
        <v>8</v>
      </c>
      <c r="J18" s="13">
        <v>38</v>
      </c>
      <c r="K18" s="11">
        <f t="shared" si="4"/>
        <v>1082</v>
      </c>
    </row>
    <row r="19" spans="1:11" ht="17.25" customHeight="1">
      <c r="A19" s="14" t="s">
        <v>120</v>
      </c>
      <c r="B19" s="13">
        <v>320</v>
      </c>
      <c r="C19" s="13">
        <v>366</v>
      </c>
      <c r="D19" s="13">
        <v>489</v>
      </c>
      <c r="E19" s="13">
        <v>184</v>
      </c>
      <c r="F19" s="13">
        <v>355</v>
      </c>
      <c r="G19" s="13">
        <v>403</v>
      </c>
      <c r="H19" s="13">
        <v>180</v>
      </c>
      <c r="I19" s="13">
        <v>43</v>
      </c>
      <c r="J19" s="13">
        <v>131</v>
      </c>
      <c r="K19" s="11">
        <f t="shared" si="4"/>
        <v>2471</v>
      </c>
    </row>
    <row r="20" spans="1:11" ht="17.25" customHeight="1">
      <c r="A20" s="16" t="s">
        <v>23</v>
      </c>
      <c r="B20" s="11">
        <f>+B21+B22+B23</f>
        <v>59213</v>
      </c>
      <c r="C20" s="11">
        <f aca="true" t="shared" si="6" ref="C20:J20">+C21+C22+C23</f>
        <v>71975</v>
      </c>
      <c r="D20" s="11">
        <f t="shared" si="6"/>
        <v>88454</v>
      </c>
      <c r="E20" s="11">
        <f t="shared" si="6"/>
        <v>42332</v>
      </c>
      <c r="F20" s="11">
        <f t="shared" si="6"/>
        <v>96977</v>
      </c>
      <c r="G20" s="11">
        <f t="shared" si="6"/>
        <v>156894</v>
      </c>
      <c r="H20" s="11">
        <f t="shared" si="6"/>
        <v>46963</v>
      </c>
      <c r="I20" s="11">
        <f t="shared" si="6"/>
        <v>9193</v>
      </c>
      <c r="J20" s="11">
        <f t="shared" si="6"/>
        <v>30039</v>
      </c>
      <c r="K20" s="11">
        <f t="shared" si="4"/>
        <v>602040</v>
      </c>
    </row>
    <row r="21" spans="1:12" ht="17.25" customHeight="1">
      <c r="A21" s="12" t="s">
        <v>24</v>
      </c>
      <c r="B21" s="13">
        <v>33644</v>
      </c>
      <c r="C21" s="13">
        <v>44242</v>
      </c>
      <c r="D21" s="13">
        <v>53010</v>
      </c>
      <c r="E21" s="13">
        <v>26501</v>
      </c>
      <c r="F21" s="13">
        <v>54437</v>
      </c>
      <c r="G21" s="13">
        <v>80551</v>
      </c>
      <c r="H21" s="13">
        <v>27181</v>
      </c>
      <c r="I21" s="13">
        <v>5983</v>
      </c>
      <c r="J21" s="13">
        <v>17807</v>
      </c>
      <c r="K21" s="11">
        <f t="shared" si="4"/>
        <v>343356</v>
      </c>
      <c r="L21" s="53"/>
    </row>
    <row r="22" spans="1:12" ht="17.25" customHeight="1">
      <c r="A22" s="12" t="s">
        <v>25</v>
      </c>
      <c r="B22" s="13">
        <v>22402</v>
      </c>
      <c r="C22" s="13">
        <v>23985</v>
      </c>
      <c r="D22" s="13">
        <v>31391</v>
      </c>
      <c r="E22" s="13">
        <v>13947</v>
      </c>
      <c r="F22" s="13">
        <v>38250</v>
      </c>
      <c r="G22" s="13">
        <v>70267</v>
      </c>
      <c r="H22" s="13">
        <v>17593</v>
      </c>
      <c r="I22" s="13">
        <v>2778</v>
      </c>
      <c r="J22" s="13">
        <v>10728</v>
      </c>
      <c r="K22" s="11">
        <f t="shared" si="4"/>
        <v>231341</v>
      </c>
      <c r="L22" s="53"/>
    </row>
    <row r="23" spans="1:11" ht="17.25" customHeight="1">
      <c r="A23" s="12" t="s">
        <v>26</v>
      </c>
      <c r="B23" s="13">
        <v>3167</v>
      </c>
      <c r="C23" s="13">
        <v>3748</v>
      </c>
      <c r="D23" s="13">
        <v>4053</v>
      </c>
      <c r="E23" s="13">
        <v>1884</v>
      </c>
      <c r="F23" s="13">
        <v>4290</v>
      </c>
      <c r="G23" s="13">
        <v>6076</v>
      </c>
      <c r="H23" s="13">
        <v>2189</v>
      </c>
      <c r="I23" s="13">
        <v>432</v>
      </c>
      <c r="J23" s="13">
        <v>1504</v>
      </c>
      <c r="K23" s="11">
        <f t="shared" si="4"/>
        <v>27343</v>
      </c>
    </row>
    <row r="24" spans="1:11" ht="17.25" customHeight="1">
      <c r="A24" s="16" t="s">
        <v>27</v>
      </c>
      <c r="B24" s="13">
        <v>17789</v>
      </c>
      <c r="C24" s="13">
        <v>27320</v>
      </c>
      <c r="D24" s="13">
        <v>34995</v>
      </c>
      <c r="E24" s="13">
        <v>17268</v>
      </c>
      <c r="F24" s="13">
        <v>25830</v>
      </c>
      <c r="G24" s="13">
        <v>25997</v>
      </c>
      <c r="H24" s="13">
        <v>10521</v>
      </c>
      <c r="I24" s="13">
        <v>4685</v>
      </c>
      <c r="J24" s="13">
        <v>14962</v>
      </c>
      <c r="K24" s="11">
        <f t="shared" si="4"/>
        <v>179367</v>
      </c>
    </row>
    <row r="25" spans="1:12" ht="17.25" customHeight="1">
      <c r="A25" s="12" t="s">
        <v>28</v>
      </c>
      <c r="B25" s="13">
        <v>11385</v>
      </c>
      <c r="C25" s="13">
        <v>17485</v>
      </c>
      <c r="D25" s="13">
        <v>22397</v>
      </c>
      <c r="E25" s="13">
        <v>11052</v>
      </c>
      <c r="F25" s="13">
        <v>16531</v>
      </c>
      <c r="G25" s="13">
        <v>16638</v>
      </c>
      <c r="H25" s="13">
        <v>6733</v>
      </c>
      <c r="I25" s="13">
        <v>2998</v>
      </c>
      <c r="J25" s="13">
        <v>9576</v>
      </c>
      <c r="K25" s="11">
        <f t="shared" si="4"/>
        <v>114795</v>
      </c>
      <c r="L25" s="53"/>
    </row>
    <row r="26" spans="1:12" ht="17.25" customHeight="1">
      <c r="A26" s="12" t="s">
        <v>29</v>
      </c>
      <c r="B26" s="13">
        <v>6404</v>
      </c>
      <c r="C26" s="13">
        <v>9835</v>
      </c>
      <c r="D26" s="13">
        <v>12598</v>
      </c>
      <c r="E26" s="13">
        <v>6216</v>
      </c>
      <c r="F26" s="13">
        <v>9299</v>
      </c>
      <c r="G26" s="13">
        <v>9359</v>
      </c>
      <c r="H26" s="13">
        <v>3788</v>
      </c>
      <c r="I26" s="13">
        <v>1687</v>
      </c>
      <c r="J26" s="13">
        <v>5386</v>
      </c>
      <c r="K26" s="11">
        <f t="shared" si="4"/>
        <v>64572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1022</v>
      </c>
      <c r="I27" s="11">
        <v>0</v>
      </c>
      <c r="J27" s="11">
        <v>0</v>
      </c>
      <c r="K27" s="11">
        <f t="shared" si="4"/>
        <v>1022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25206.15</v>
      </c>
      <c r="I35" s="19">
        <v>0</v>
      </c>
      <c r="J35" s="19">
        <v>0</v>
      </c>
      <c r="K35" s="23">
        <f>SUM(B35:J35)</f>
        <v>25206.15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449478.98000000004</v>
      </c>
      <c r="C47" s="22">
        <f aca="true" t="shared" si="9" ref="C47:H47">+C48+C56</f>
        <v>695096.72</v>
      </c>
      <c r="D47" s="22">
        <f t="shared" si="9"/>
        <v>908702.7100000001</v>
      </c>
      <c r="E47" s="22">
        <f t="shared" si="9"/>
        <v>397758.97</v>
      </c>
      <c r="F47" s="22">
        <f t="shared" si="9"/>
        <v>684148.25</v>
      </c>
      <c r="G47" s="22">
        <f t="shared" si="9"/>
        <v>870666.15</v>
      </c>
      <c r="H47" s="22">
        <f t="shared" si="9"/>
        <v>422430.5</v>
      </c>
      <c r="I47" s="22">
        <f>+I48+I56</f>
        <v>128044.96</v>
      </c>
      <c r="J47" s="22">
        <f>+J48+J56</f>
        <v>284537.43</v>
      </c>
      <c r="K47" s="22">
        <f>SUM(B47:J47)</f>
        <v>4840864.669999999</v>
      </c>
    </row>
    <row r="48" spans="1:11" ht="17.25" customHeight="1">
      <c r="A48" s="16" t="s">
        <v>48</v>
      </c>
      <c r="B48" s="23">
        <f>SUM(B49:B55)</f>
        <v>432385.39</v>
      </c>
      <c r="C48" s="23">
        <f aca="true" t="shared" si="10" ref="C48:H48">SUM(C49:C55)</f>
        <v>672382.82</v>
      </c>
      <c r="D48" s="23">
        <f t="shared" si="10"/>
        <v>885792.79</v>
      </c>
      <c r="E48" s="23">
        <f t="shared" si="10"/>
        <v>376360.17</v>
      </c>
      <c r="F48" s="23">
        <f t="shared" si="10"/>
        <v>663308.15</v>
      </c>
      <c r="G48" s="23">
        <f t="shared" si="10"/>
        <v>842350.3</v>
      </c>
      <c r="H48" s="23">
        <f t="shared" si="10"/>
        <v>404681.76</v>
      </c>
      <c r="I48" s="23">
        <f>SUM(I49:I55)</f>
        <v>128044.96</v>
      </c>
      <c r="J48" s="23">
        <f>SUM(J49:J55)</f>
        <v>271352.68</v>
      </c>
      <c r="K48" s="23">
        <f aca="true" t="shared" si="11" ref="K48:K56">SUM(B48:J48)</f>
        <v>4676659.02</v>
      </c>
    </row>
    <row r="49" spans="1:11" ht="17.25" customHeight="1">
      <c r="A49" s="35" t="s">
        <v>49</v>
      </c>
      <c r="B49" s="23">
        <f aca="true" t="shared" si="12" ref="B49:H49">ROUND(B30*B7,2)</f>
        <v>432385.39</v>
      </c>
      <c r="C49" s="23">
        <f t="shared" si="12"/>
        <v>670891.57</v>
      </c>
      <c r="D49" s="23">
        <f t="shared" si="12"/>
        <v>885792.79</v>
      </c>
      <c r="E49" s="23">
        <f t="shared" si="12"/>
        <v>376360.17</v>
      </c>
      <c r="F49" s="23">
        <f t="shared" si="12"/>
        <v>663308.15</v>
      </c>
      <c r="G49" s="23">
        <f t="shared" si="12"/>
        <v>842350.3</v>
      </c>
      <c r="H49" s="23">
        <f t="shared" si="12"/>
        <v>379475.61</v>
      </c>
      <c r="I49" s="23">
        <f>ROUND(I30*I7,2)</f>
        <v>128044.96</v>
      </c>
      <c r="J49" s="23">
        <f>ROUND(J30*J7,2)</f>
        <v>271352.68</v>
      </c>
      <c r="K49" s="23">
        <f t="shared" si="11"/>
        <v>4649961.62</v>
      </c>
    </row>
    <row r="50" spans="1:11" ht="17.25" customHeight="1">
      <c r="A50" s="35" t="s">
        <v>50</v>
      </c>
      <c r="B50" s="19">
        <v>0</v>
      </c>
      <c r="C50" s="23">
        <f>ROUND(C31*C7,2)</f>
        <v>1491.25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1491.25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25206.15</v>
      </c>
      <c r="I53" s="32">
        <f>+I35</f>
        <v>0</v>
      </c>
      <c r="J53" s="32">
        <f>+J35</f>
        <v>0</v>
      </c>
      <c r="K53" s="23">
        <f t="shared" si="11"/>
        <v>25206.15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17093.59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13184.75</v>
      </c>
      <c r="K56" s="37">
        <f t="shared" si="11"/>
        <v>164205.65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-98386</v>
      </c>
      <c r="C60" s="36">
        <f t="shared" si="13"/>
        <v>-102604.67</v>
      </c>
      <c r="D60" s="36">
        <f t="shared" si="13"/>
        <v>-109272.93</v>
      </c>
      <c r="E60" s="36">
        <f t="shared" si="13"/>
        <v>-59818.39</v>
      </c>
      <c r="F60" s="36">
        <f t="shared" si="13"/>
        <v>-78455.65</v>
      </c>
      <c r="G60" s="36">
        <f t="shared" si="13"/>
        <v>-90487.18</v>
      </c>
      <c r="H60" s="36">
        <f t="shared" si="13"/>
        <v>-67365</v>
      </c>
      <c r="I60" s="36">
        <f t="shared" si="13"/>
        <v>-15525.36</v>
      </c>
      <c r="J60" s="36">
        <f t="shared" si="13"/>
        <v>-41923.58</v>
      </c>
      <c r="K60" s="36">
        <f>SUM(B60:J60)</f>
        <v>-663838.76</v>
      </c>
    </row>
    <row r="61" spans="1:11" ht="18.75" customHeight="1">
      <c r="A61" s="16" t="s">
        <v>82</v>
      </c>
      <c r="B61" s="36">
        <f aca="true" t="shared" si="14" ref="B61:J61">B62+B63+B64+B65+B66+B67</f>
        <v>-68895</v>
      </c>
      <c r="C61" s="36">
        <f t="shared" si="14"/>
        <v>-102411</v>
      </c>
      <c r="D61" s="36">
        <f t="shared" si="14"/>
        <v>-108180</v>
      </c>
      <c r="E61" s="36">
        <f t="shared" si="14"/>
        <v>-55653</v>
      </c>
      <c r="F61" s="36">
        <f t="shared" si="14"/>
        <v>-78075</v>
      </c>
      <c r="G61" s="36">
        <f t="shared" si="14"/>
        <v>-90462</v>
      </c>
      <c r="H61" s="36">
        <f t="shared" si="14"/>
        <v>-67365</v>
      </c>
      <c r="I61" s="36">
        <f t="shared" si="14"/>
        <v>-11928</v>
      </c>
      <c r="J61" s="36">
        <f t="shared" si="14"/>
        <v>-35832</v>
      </c>
      <c r="K61" s="36">
        <f aca="true" t="shared" si="15" ref="K61:K92">SUM(B61:J61)</f>
        <v>-618801</v>
      </c>
    </row>
    <row r="62" spans="1:11" ht="18.75" customHeight="1">
      <c r="A62" s="12" t="s">
        <v>83</v>
      </c>
      <c r="B62" s="36">
        <f>-ROUND(B9*$D$3,2)</f>
        <v>-68895</v>
      </c>
      <c r="C62" s="36">
        <f aca="true" t="shared" si="16" ref="C62:J62">-ROUND(C9*$D$3,2)</f>
        <v>-102411</v>
      </c>
      <c r="D62" s="36">
        <f t="shared" si="16"/>
        <v>-108180</v>
      </c>
      <c r="E62" s="36">
        <f t="shared" si="16"/>
        <v>-55653</v>
      </c>
      <c r="F62" s="36">
        <f t="shared" si="16"/>
        <v>-78075</v>
      </c>
      <c r="G62" s="36">
        <f t="shared" si="16"/>
        <v>-90462</v>
      </c>
      <c r="H62" s="36">
        <f t="shared" si="16"/>
        <v>-67365</v>
      </c>
      <c r="I62" s="36">
        <f t="shared" si="16"/>
        <v>-11928</v>
      </c>
      <c r="J62" s="36">
        <f t="shared" si="16"/>
        <v>-35832</v>
      </c>
      <c r="K62" s="36">
        <f t="shared" si="15"/>
        <v>-618801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-29491</v>
      </c>
      <c r="C68" s="36">
        <f t="shared" si="17"/>
        <v>-193.67</v>
      </c>
      <c r="D68" s="36">
        <f t="shared" si="17"/>
        <v>-1092.93</v>
      </c>
      <c r="E68" s="36">
        <f t="shared" si="17"/>
        <v>-4165.39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-3597.3599999999997</v>
      </c>
      <c r="J68" s="36">
        <f t="shared" si="17"/>
        <v>-5093.22</v>
      </c>
      <c r="K68" s="36">
        <f t="shared" si="15"/>
        <v>-44039.4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-29491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-29491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-3301.4</v>
      </c>
      <c r="F92" s="19">
        <v>0</v>
      </c>
      <c r="G92" s="19">
        <v>0</v>
      </c>
      <c r="H92" s="19">
        <v>0</v>
      </c>
      <c r="I92" s="49">
        <v>-1613.37</v>
      </c>
      <c r="J92" s="49">
        <v>-5093.22</v>
      </c>
      <c r="K92" s="49">
        <f t="shared" si="15"/>
        <v>-10007.990000000002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351092.98000000004</v>
      </c>
      <c r="C97" s="24">
        <f t="shared" si="19"/>
        <v>592492.0499999999</v>
      </c>
      <c r="D97" s="24">
        <f t="shared" si="19"/>
        <v>799429.78</v>
      </c>
      <c r="E97" s="24">
        <f t="shared" si="19"/>
        <v>337940.57999999996</v>
      </c>
      <c r="F97" s="24">
        <f t="shared" si="19"/>
        <v>605692.6</v>
      </c>
      <c r="G97" s="24">
        <f t="shared" si="19"/>
        <v>780178.97</v>
      </c>
      <c r="H97" s="24">
        <f t="shared" si="19"/>
        <v>355065.5</v>
      </c>
      <c r="I97" s="24">
        <f>+I98+I99</f>
        <v>112519.6</v>
      </c>
      <c r="J97" s="24">
        <f>+J98+J99</f>
        <v>242613.84999999998</v>
      </c>
      <c r="K97" s="49">
        <f t="shared" si="18"/>
        <v>4177025.91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333999.39</v>
      </c>
      <c r="C98" s="24">
        <f t="shared" si="20"/>
        <v>569778.1499999999</v>
      </c>
      <c r="D98" s="24">
        <f t="shared" si="20"/>
        <v>776519.86</v>
      </c>
      <c r="E98" s="24">
        <f t="shared" si="20"/>
        <v>316541.77999999997</v>
      </c>
      <c r="F98" s="24">
        <f t="shared" si="20"/>
        <v>584852.5</v>
      </c>
      <c r="G98" s="24">
        <f t="shared" si="20"/>
        <v>751863.12</v>
      </c>
      <c r="H98" s="24">
        <f t="shared" si="20"/>
        <v>337316.76</v>
      </c>
      <c r="I98" s="24">
        <f t="shared" si="20"/>
        <v>112519.6</v>
      </c>
      <c r="J98" s="24">
        <f t="shared" si="20"/>
        <v>230427.46</v>
      </c>
      <c r="K98" s="49">
        <f t="shared" si="18"/>
        <v>4013818.6199999996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17093.59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12186.39</v>
      </c>
      <c r="K99" s="49">
        <f t="shared" si="18"/>
        <v>163207.28999999998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4177025.9200000004</v>
      </c>
      <c r="L105" s="55"/>
    </row>
    <row r="106" spans="1:11" ht="18.75" customHeight="1">
      <c r="A106" s="26" t="s">
        <v>78</v>
      </c>
      <c r="B106" s="27">
        <v>43512.38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43512.38</v>
      </c>
    </row>
    <row r="107" spans="1:11" ht="18.75" customHeight="1">
      <c r="A107" s="26" t="s">
        <v>79</v>
      </c>
      <c r="B107" s="27">
        <v>307580.6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307580.6</v>
      </c>
    </row>
    <row r="108" spans="1:11" ht="18.75" customHeight="1">
      <c r="A108" s="26" t="s">
        <v>80</v>
      </c>
      <c r="B108" s="41">
        <v>0</v>
      </c>
      <c r="C108" s="27">
        <f>+C97</f>
        <v>592492.0499999999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592492.0499999999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799429.78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799429.78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337940.57999999996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337940.57999999996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72973.46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72973.46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103030.4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103030.4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152931.75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152931.75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276757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276757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202765.93</v>
      </c>
      <c r="H115" s="41">
        <v>0</v>
      </c>
      <c r="I115" s="41">
        <v>0</v>
      </c>
      <c r="J115" s="41">
        <v>0</v>
      </c>
      <c r="K115" s="42">
        <f t="shared" si="22"/>
        <v>202765.93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23805.05</v>
      </c>
      <c r="H116" s="41">
        <v>0</v>
      </c>
      <c r="I116" s="41">
        <v>0</v>
      </c>
      <c r="J116" s="41">
        <v>0</v>
      </c>
      <c r="K116" s="42">
        <f t="shared" si="22"/>
        <v>23805.05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132261.68</v>
      </c>
      <c r="H117" s="41">
        <v>0</v>
      </c>
      <c r="I117" s="41">
        <v>0</v>
      </c>
      <c r="J117" s="41">
        <v>0</v>
      </c>
      <c r="K117" s="42">
        <f t="shared" si="22"/>
        <v>132261.68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110515.69</v>
      </c>
      <c r="H118" s="41">
        <v>0</v>
      </c>
      <c r="I118" s="41">
        <v>0</v>
      </c>
      <c r="J118" s="41">
        <v>0</v>
      </c>
      <c r="K118" s="42">
        <f t="shared" si="22"/>
        <v>110515.69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310830.62</v>
      </c>
      <c r="H119" s="41">
        <v>0</v>
      </c>
      <c r="I119" s="41">
        <v>0</v>
      </c>
      <c r="J119" s="41">
        <v>0</v>
      </c>
      <c r="K119" s="42">
        <f t="shared" si="22"/>
        <v>310830.62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124501.8</v>
      </c>
      <c r="I120" s="41">
        <v>0</v>
      </c>
      <c r="J120" s="41">
        <v>0</v>
      </c>
      <c r="K120" s="42">
        <f t="shared" si="22"/>
        <v>124501.8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230563.7</v>
      </c>
      <c r="I121" s="41">
        <v>0</v>
      </c>
      <c r="J121" s="41">
        <v>0</v>
      </c>
      <c r="K121" s="42">
        <f t="shared" si="22"/>
        <v>230563.7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112519.6</v>
      </c>
      <c r="J122" s="41">
        <v>0</v>
      </c>
      <c r="K122" s="42">
        <f t="shared" si="22"/>
        <v>112519.6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242613.85</v>
      </c>
      <c r="K123" s="45">
        <f t="shared" si="22"/>
        <v>242613.85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2014-07-24T21:07:03Z</dcterms:modified>
  <cp:category/>
  <cp:version/>
  <cp:contentType/>
  <cp:contentStatus/>
</cp:coreProperties>
</file>