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<sst xmlns="http://schemas.openxmlformats.org/spreadsheetml/2006/main" count="127" uniqueCount="127">
  <si>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</si>
  <si>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</si>
  <si>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</si>
  <si>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</si>
  <si>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</si>
  <si>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</si>
  <si>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</si>
  <si>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</si>
  <si>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</si>
  <si>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</si>
  <si>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</si>
  <si>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</si>
  <si>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</si>
  <si>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</si>
  <si>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</si>
  <si>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</si>
  <si>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</si>
  <si>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</si>
  <si>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</si>
  <si>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</si>
  <si>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</si>
  <si>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</si>
  <si>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</si>
  <si>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</si>
  <si>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</si>
  <si>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</si>
  <si>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</si>
  <si>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</si>
  <si>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</si>
  <si>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</si>
  <si>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</si>
  <si>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</si>
  <si>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</si>
  <si>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</si>
  <si>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</si>
  <si>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</si>
  <si>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</si>
  <si>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</si>
  <si>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</si>
  <si>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</si>
  <si>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</si>
  <si>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</si>
  <si>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</si>
  <si>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</si>
  <si>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</si>
  <si>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</si>
  <si>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</si>
  <si>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</si>
  <si>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</si>
  <si>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</si>
  <si>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</si>
  <si>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</si>
  <si>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</si>
  <si>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</si>
  <si>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</si>
  <si>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</si>
  <si>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</si>
  <si>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</si>
  <si>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</si>
  <si>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</si>
  <si>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</si>
  <si>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</si>
  <si>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</si>
  <si>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</si>
  <si>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</si>
  <si>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</si>
  <si>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</si>
  <si>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</si>
  <si>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</si>
  <si>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</si>
  <si>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</si>
  <si>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</si>
  <si>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</si>
  <si>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</si>
  <si>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</si>
  <si>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</si>
  <si>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</si>
  <si>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</si>
  <si>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</si>
  <si>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</si>
  <si>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</si>
  <si>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</si>
  <si>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</si>
  <si>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</si>
  <si>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</si>
  <si>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</si>
  <si>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</si>
  <si>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</si>
  <si>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</si>
  <si>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</si>
  <si>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</si>
  <si>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</si>
  <si>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</si>
  <si>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</si>
  <si>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</si>
  <si>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</si>
  <si>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</si>
  <si>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</si>
  <si>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</si>
  <si>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</si>
  <si>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</si>
  <si>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</si>
  <si>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</si>
  <si>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</si>
  <si>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</si>
  <si>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</si>
  <si>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</si>
  <si>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</si>
  <si>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</si>
  <si>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</si>
  <si>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</si>
  <si>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</si>
  <si>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</si>
  <si>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</si>
  <si>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</si>
  <si>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</si>
  <si>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</si>
  <si>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</si>
  <si>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</si>
  <si>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</si>
  <si>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</si>
  <si>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</si>
  <si>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</si>
  <si>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</si>
  <si>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</si>
  <si>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</si>
  <si>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19/07/14 - VENCIMENTO 25/07/14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</si>
</sst>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321388</v>
      </c>
      <c r="C7" s="9">
        <f t="shared" si="0"/>
        <v>432975</v>
      </c>
      <c r="D7" s="9">
        <f t="shared" si="0"/>
        <v>494388</v>
      </c>
      <c r="E7" s="9">
        <f t="shared" si="0"/>
        <v>271606</v>
      </c>
      <c r="F7" s="9">
        <f t="shared" si="0"/>
        <v>427465</v>
      </c>
      <c r="G7" s="9">
        <f t="shared" si="0"/>
        <v>636219</v>
      </c>
      <c r="H7" s="9">
        <f t="shared" si="0"/>
        <v>260721</v>
      </c>
      <c r="I7" s="9">
        <f t="shared" si="0"/>
        <v>60580</v>
      </c>
      <c r="J7" s="9">
        <f t="shared" si="0"/>
        <v>171092</v>
      </c>
      <c r="K7" s="9">
        <f t="shared" si="0"/>
        <v>3076434</v>
      </c>
      <c r="L7" s="53"/>
    </row>
    <row r="8" spans="1:11" ht="17.25" customHeight="1">
      <c r="A8" s="10" t="s">
        <v>121</v>
      </c>
      <c r="B8" s="11">
        <f>B9+B12+B16</f>
        <v>190350</v>
      </c>
      <c r="C8" s="11">
        <f aca="true" t="shared" si="1" ref="C8:J8">C9+C12+C16</f>
        <v>262963</v>
      </c>
      <c r="D8" s="11">
        <f t="shared" si="1"/>
        <v>284692</v>
      </c>
      <c r="E8" s="11">
        <f t="shared" si="1"/>
        <v>161865</v>
      </c>
      <c r="F8" s="11">
        <f t="shared" si="1"/>
        <v>235663</v>
      </c>
      <c r="G8" s="11">
        <f t="shared" si="1"/>
        <v>342055</v>
      </c>
      <c r="H8" s="11">
        <f t="shared" si="1"/>
        <v>162817</v>
      </c>
      <c r="I8" s="11">
        <f t="shared" si="1"/>
        <v>32482</v>
      </c>
      <c r="J8" s="11">
        <f t="shared" si="1"/>
        <v>97286</v>
      </c>
      <c r="K8" s="11">
        <f>SUM(B8:J8)</f>
        <v>1770173</v>
      </c>
    </row>
    <row r="9" spans="1:11" ht="17.25" customHeight="1">
      <c r="A9" s="15" t="s">
        <v>17</v>
      </c>
      <c r="B9" s="13">
        <f>+B10+B11</f>
        <v>35726</v>
      </c>
      <c r="C9" s="13">
        <f aca="true" t="shared" si="2" ref="C9:J9">+C10+C11</f>
        <v>53428</v>
      </c>
      <c r="D9" s="13">
        <f t="shared" si="2"/>
        <v>51580</v>
      </c>
      <c r="E9" s="13">
        <f t="shared" si="2"/>
        <v>30838</v>
      </c>
      <c r="F9" s="13">
        <f t="shared" si="2"/>
        <v>35616</v>
      </c>
      <c r="G9" s="13">
        <f t="shared" si="2"/>
        <v>41534</v>
      </c>
      <c r="H9" s="13">
        <f t="shared" si="2"/>
        <v>34881</v>
      </c>
      <c r="I9" s="13">
        <f t="shared" si="2"/>
        <v>7605</v>
      </c>
      <c r="J9" s="13">
        <f t="shared" si="2"/>
        <v>15606</v>
      </c>
      <c r="K9" s="11">
        <f>SUM(B9:J9)</f>
        <v>306814</v>
      </c>
    </row>
    <row r="10" spans="1:11" ht="17.25" customHeight="1">
      <c r="A10" s="30" t="s">
        <v>18</v>
      </c>
      <c r="B10" s="13">
        <v>35726</v>
      </c>
      <c r="C10" s="13">
        <v>53428</v>
      </c>
      <c r="D10" s="13">
        <v>51580</v>
      </c>
      <c r="E10" s="13">
        <v>30838</v>
      </c>
      <c r="F10" s="13">
        <v>35616</v>
      </c>
      <c r="G10" s="13">
        <v>41534</v>
      </c>
      <c r="H10" s="13">
        <v>34881</v>
      </c>
      <c r="I10" s="13">
        <v>7605</v>
      </c>
      <c r="J10" s="13">
        <v>15606</v>
      </c>
      <c r="K10" s="11">
        <f>SUM(B10:J10)</f>
        <v>306814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151788</v>
      </c>
      <c r="C12" s="17">
        <f t="shared" si="3"/>
        <v>205550</v>
      </c>
      <c r="D12" s="17">
        <f t="shared" si="3"/>
        <v>228962</v>
      </c>
      <c r="E12" s="17">
        <f t="shared" si="3"/>
        <v>128678</v>
      </c>
      <c r="F12" s="17">
        <f t="shared" si="3"/>
        <v>196456</v>
      </c>
      <c r="G12" s="17">
        <f t="shared" si="3"/>
        <v>295020</v>
      </c>
      <c r="H12" s="17">
        <f t="shared" si="3"/>
        <v>125662</v>
      </c>
      <c r="I12" s="17">
        <f t="shared" si="3"/>
        <v>24274</v>
      </c>
      <c r="J12" s="17">
        <f t="shared" si="3"/>
        <v>80174</v>
      </c>
      <c r="K12" s="11">
        <f aca="true" t="shared" si="4" ref="K12:K27">SUM(B12:J12)</f>
        <v>1436564</v>
      </c>
    </row>
    <row r="13" spans="1:13" ht="17.25" customHeight="1">
      <c r="A13" s="14" t="s">
        <v>20</v>
      </c>
      <c r="B13" s="13">
        <v>72069</v>
      </c>
      <c r="C13" s="13">
        <v>104853</v>
      </c>
      <c r="D13" s="13">
        <v>118426</v>
      </c>
      <c r="E13" s="13">
        <v>66433</v>
      </c>
      <c r="F13" s="13">
        <v>96799</v>
      </c>
      <c r="G13" s="13">
        <v>137381</v>
      </c>
      <c r="H13" s="13">
        <v>58884</v>
      </c>
      <c r="I13" s="13">
        <v>13616</v>
      </c>
      <c r="J13" s="13">
        <v>41556</v>
      </c>
      <c r="K13" s="11">
        <f t="shared" si="4"/>
        <v>710017</v>
      </c>
      <c r="L13" s="53"/>
      <c r="M13" s="54"/>
    </row>
    <row r="14" spans="1:12" ht="17.25" customHeight="1">
      <c r="A14" s="14" t="s">
        <v>21</v>
      </c>
      <c r="B14" s="13">
        <v>69605</v>
      </c>
      <c r="C14" s="13">
        <v>86291</v>
      </c>
      <c r="D14" s="13">
        <v>96070</v>
      </c>
      <c r="E14" s="13">
        <v>54428</v>
      </c>
      <c r="F14" s="13">
        <v>87605</v>
      </c>
      <c r="G14" s="13">
        <v>142931</v>
      </c>
      <c r="H14" s="13">
        <v>59195</v>
      </c>
      <c r="I14" s="13">
        <v>9023</v>
      </c>
      <c r="J14" s="13">
        <v>33473</v>
      </c>
      <c r="K14" s="11">
        <f t="shared" si="4"/>
        <v>638621</v>
      </c>
      <c r="L14" s="53"/>
    </row>
    <row r="15" spans="1:11" ht="17.25" customHeight="1">
      <c r="A15" s="14" t="s">
        <v>22</v>
      </c>
      <c r="B15" s="13">
        <v>10114</v>
      </c>
      <c r="C15" s="13">
        <v>14406</v>
      </c>
      <c r="D15" s="13">
        <v>14466</v>
      </c>
      <c r="E15" s="13">
        <v>7817</v>
      </c>
      <c r="F15" s="13">
        <v>12052</v>
      </c>
      <c r="G15" s="13">
        <v>14708</v>
      </c>
      <c r="H15" s="13">
        <v>7583</v>
      </c>
      <c r="I15" s="13">
        <v>1635</v>
      </c>
      <c r="J15" s="13">
        <v>5145</v>
      </c>
      <c r="K15" s="11">
        <f t="shared" si="4"/>
        <v>87926</v>
      </c>
    </row>
    <row r="16" spans="1:11" ht="17.25" customHeight="1">
      <c r="A16" s="15" t="s">
        <v>117</v>
      </c>
      <c r="B16" s="13">
        <f>B17+B18+B19</f>
        <v>2836</v>
      </c>
      <c r="C16" s="13">
        <f aca="true" t="shared" si="5" ref="C16:J16">C17+C18+C19</f>
        <v>3985</v>
      </c>
      <c r="D16" s="13">
        <f t="shared" si="5"/>
        <v>4150</v>
      </c>
      <c r="E16" s="13">
        <f t="shared" si="5"/>
        <v>2349</v>
      </c>
      <c r="F16" s="13">
        <f t="shared" si="5"/>
        <v>3591</v>
      </c>
      <c r="G16" s="13">
        <f t="shared" si="5"/>
        <v>5501</v>
      </c>
      <c r="H16" s="13">
        <f t="shared" si="5"/>
        <v>2274</v>
      </c>
      <c r="I16" s="13">
        <f t="shared" si="5"/>
        <v>603</v>
      </c>
      <c r="J16" s="13">
        <f t="shared" si="5"/>
        <v>1506</v>
      </c>
      <c r="K16" s="11">
        <f t="shared" si="4"/>
        <v>26795</v>
      </c>
    </row>
    <row r="17" spans="1:11" ht="17.25" customHeight="1">
      <c r="A17" s="14" t="s">
        <v>118</v>
      </c>
      <c r="B17" s="13">
        <v>2179</v>
      </c>
      <c r="C17" s="13">
        <v>3153</v>
      </c>
      <c r="D17" s="13">
        <v>3179</v>
      </c>
      <c r="E17" s="13">
        <v>1853</v>
      </c>
      <c r="F17" s="13">
        <v>2807</v>
      </c>
      <c r="G17" s="13">
        <v>4275</v>
      </c>
      <c r="H17" s="13">
        <v>1803</v>
      </c>
      <c r="I17" s="13">
        <v>483</v>
      </c>
      <c r="J17" s="13">
        <v>1191</v>
      </c>
      <c r="K17" s="11">
        <f t="shared" si="4"/>
        <v>20923</v>
      </c>
    </row>
    <row r="18" spans="1:11" ht="17.25" customHeight="1">
      <c r="A18" s="14" t="s">
        <v>119</v>
      </c>
      <c r="B18" s="13">
        <v>134</v>
      </c>
      <c r="C18" s="13">
        <v>183</v>
      </c>
      <c r="D18" s="13">
        <v>228</v>
      </c>
      <c r="E18" s="13">
        <v>143</v>
      </c>
      <c r="F18" s="13">
        <v>219</v>
      </c>
      <c r="G18" s="13">
        <v>483</v>
      </c>
      <c r="H18" s="13">
        <v>147</v>
      </c>
      <c r="I18" s="13">
        <v>38</v>
      </c>
      <c r="J18" s="13">
        <v>83</v>
      </c>
      <c r="K18" s="11">
        <f t="shared" si="4"/>
        <v>1658</v>
      </c>
    </row>
    <row r="19" spans="1:11" ht="17.25" customHeight="1">
      <c r="A19" s="14" t="s">
        <v>120</v>
      </c>
      <c r="B19" s="13">
        <v>523</v>
      </c>
      <c r="C19" s="13">
        <v>649</v>
      </c>
      <c r="D19" s="13">
        <v>743</v>
      </c>
      <c r="E19" s="13">
        <v>353</v>
      </c>
      <c r="F19" s="13">
        <v>565</v>
      </c>
      <c r="G19" s="13">
        <v>743</v>
      </c>
      <c r="H19" s="13">
        <v>324</v>
      </c>
      <c r="I19" s="13">
        <v>82</v>
      </c>
      <c r="J19" s="13">
        <v>232</v>
      </c>
      <c r="K19" s="11">
        <f t="shared" si="4"/>
        <v>4214</v>
      </c>
    </row>
    <row r="20" spans="1:11" ht="17.25" customHeight="1">
      <c r="A20" s="16" t="s">
        <v>23</v>
      </c>
      <c r="B20" s="11">
        <f>+B21+B22+B23</f>
        <v>103371</v>
      </c>
      <c r="C20" s="11">
        <f aca="true" t="shared" si="6" ref="C20:J20">+C21+C22+C23</f>
        <v>126748</v>
      </c>
      <c r="D20" s="11">
        <f t="shared" si="6"/>
        <v>156718</v>
      </c>
      <c r="E20" s="11">
        <f t="shared" si="6"/>
        <v>82144</v>
      </c>
      <c r="F20" s="11">
        <f t="shared" si="6"/>
        <v>155160</v>
      </c>
      <c r="G20" s="11">
        <f t="shared" si="6"/>
        <v>255902</v>
      </c>
      <c r="H20" s="11">
        <f t="shared" si="6"/>
        <v>78468</v>
      </c>
      <c r="I20" s="11">
        <f t="shared" si="6"/>
        <v>19700</v>
      </c>
      <c r="J20" s="11">
        <f t="shared" si="6"/>
        <v>51639</v>
      </c>
      <c r="K20" s="11">
        <f t="shared" si="4"/>
        <v>1029850</v>
      </c>
    </row>
    <row r="21" spans="1:12" ht="17.25" customHeight="1">
      <c r="A21" s="12" t="s">
        <v>24</v>
      </c>
      <c r="B21" s="13">
        <v>54404</v>
      </c>
      <c r="C21" s="13">
        <v>72545</v>
      </c>
      <c r="D21" s="13">
        <v>89888</v>
      </c>
      <c r="E21" s="13">
        <v>47386</v>
      </c>
      <c r="F21" s="13">
        <v>83559</v>
      </c>
      <c r="G21" s="13">
        <v>126649</v>
      </c>
      <c r="H21" s="13">
        <v>42217</v>
      </c>
      <c r="I21" s="13">
        <v>12010</v>
      </c>
      <c r="J21" s="13">
        <v>28828</v>
      </c>
      <c r="K21" s="11">
        <f t="shared" si="4"/>
        <v>557486</v>
      </c>
      <c r="L21" s="53"/>
    </row>
    <row r="22" spans="1:12" ht="17.25" customHeight="1">
      <c r="A22" s="12" t="s">
        <v>25</v>
      </c>
      <c r="B22" s="13">
        <v>43017</v>
      </c>
      <c r="C22" s="13">
        <v>46657</v>
      </c>
      <c r="D22" s="13">
        <v>58464</v>
      </c>
      <c r="E22" s="13">
        <v>30744</v>
      </c>
      <c r="F22" s="13">
        <v>63747</v>
      </c>
      <c r="G22" s="13">
        <v>118294</v>
      </c>
      <c r="H22" s="13">
        <v>32498</v>
      </c>
      <c r="I22" s="13">
        <v>6614</v>
      </c>
      <c r="J22" s="13">
        <v>19806</v>
      </c>
      <c r="K22" s="11">
        <f t="shared" si="4"/>
        <v>419841</v>
      </c>
      <c r="L22" s="53"/>
    </row>
    <row r="23" spans="1:11" ht="17.25" customHeight="1">
      <c r="A23" s="12" t="s">
        <v>26</v>
      </c>
      <c r="B23" s="13">
        <v>5950</v>
      </c>
      <c r="C23" s="13">
        <v>7546</v>
      </c>
      <c r="D23" s="13">
        <v>8366</v>
      </c>
      <c r="E23" s="13">
        <v>4014</v>
      </c>
      <c r="F23" s="13">
        <v>7854</v>
      </c>
      <c r="G23" s="13">
        <v>10959</v>
      </c>
      <c r="H23" s="13">
        <v>3753</v>
      </c>
      <c r="I23" s="13">
        <v>1076</v>
      </c>
      <c r="J23" s="13">
        <v>3005</v>
      </c>
      <c r="K23" s="11">
        <f t="shared" si="4"/>
        <v>52523</v>
      </c>
    </row>
    <row r="24" spans="1:11" ht="17.25" customHeight="1">
      <c r="A24" s="16" t="s">
        <v>27</v>
      </c>
      <c r="B24" s="13">
        <v>27667</v>
      </c>
      <c r="C24" s="13">
        <v>43264</v>
      </c>
      <c r="D24" s="13">
        <v>52978</v>
      </c>
      <c r="E24" s="13">
        <v>27597</v>
      </c>
      <c r="F24" s="13">
        <v>36642</v>
      </c>
      <c r="G24" s="13">
        <v>38262</v>
      </c>
      <c r="H24" s="13">
        <v>17487</v>
      </c>
      <c r="I24" s="13">
        <v>8398</v>
      </c>
      <c r="J24" s="13">
        <v>22167</v>
      </c>
      <c r="K24" s="11">
        <f t="shared" si="4"/>
        <v>274462</v>
      </c>
    </row>
    <row r="25" spans="1:12" ht="17.25" customHeight="1">
      <c r="A25" s="12" t="s">
        <v>28</v>
      </c>
      <c r="B25" s="13">
        <v>17707</v>
      </c>
      <c r="C25" s="13">
        <v>27689</v>
      </c>
      <c r="D25" s="13">
        <v>33906</v>
      </c>
      <c r="E25" s="13">
        <v>17662</v>
      </c>
      <c r="F25" s="13">
        <v>23451</v>
      </c>
      <c r="G25" s="13">
        <v>24488</v>
      </c>
      <c r="H25" s="13">
        <v>11192</v>
      </c>
      <c r="I25" s="13">
        <v>5375</v>
      </c>
      <c r="J25" s="13">
        <v>14187</v>
      </c>
      <c r="K25" s="11">
        <f t="shared" si="4"/>
        <v>175657</v>
      </c>
      <c r="L25" s="53"/>
    </row>
    <row r="26" spans="1:12" ht="17.25" customHeight="1">
      <c r="A26" s="12" t="s">
        <v>29</v>
      </c>
      <c r="B26" s="13">
        <v>9960</v>
      </c>
      <c r="C26" s="13">
        <v>15575</v>
      </c>
      <c r="D26" s="13">
        <v>19072</v>
      </c>
      <c r="E26" s="13">
        <v>9935</v>
      </c>
      <c r="F26" s="13">
        <v>13191</v>
      </c>
      <c r="G26" s="13">
        <v>13774</v>
      </c>
      <c r="H26" s="13">
        <v>6295</v>
      </c>
      <c r="I26" s="13">
        <v>3023</v>
      </c>
      <c r="J26" s="13">
        <v>7980</v>
      </c>
      <c r="K26" s="11">
        <f t="shared" si="4"/>
        <v>98805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1949</v>
      </c>
      <c r="I27" s="11">
        <v>0</v>
      </c>
      <c r="J27" s="11">
        <v>0</v>
      </c>
      <c r="K27" s="11">
        <f t="shared" si="4"/>
        <v>1949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22866.21</v>
      </c>
      <c r="I35" s="19">
        <v>0</v>
      </c>
      <c r="J35" s="19">
        <v>0</v>
      </c>
      <c r="K35" s="23">
        <f>SUM(B35:J35)</f>
        <v>22866.21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792827.8099999999</v>
      </c>
      <c r="C47" s="22">
        <f aca="true" t="shared" si="9" ref="C47:H47">+C48+C56</f>
        <v>1214739.98</v>
      </c>
      <c r="D47" s="22">
        <f t="shared" si="9"/>
        <v>1569207.27</v>
      </c>
      <c r="E47" s="22">
        <f t="shared" si="9"/>
        <v>737352.2200000001</v>
      </c>
      <c r="F47" s="22">
        <f t="shared" si="9"/>
        <v>1114723.04</v>
      </c>
      <c r="G47" s="22">
        <f t="shared" si="9"/>
        <v>1428888.36</v>
      </c>
      <c r="H47" s="22">
        <f t="shared" si="9"/>
        <v>698726.8999999999</v>
      </c>
      <c r="I47" s="22">
        <f>+I48+I56</f>
        <v>271440.81</v>
      </c>
      <c r="J47" s="22">
        <f>+J48+J56</f>
        <v>467724.87</v>
      </c>
      <c r="K47" s="22">
        <f>SUM(B47:J47)</f>
        <v>8295631.26</v>
      </c>
    </row>
    <row r="48" spans="1:11" ht="17.25" customHeight="1">
      <c r="A48" s="16" t="s">
        <v>48</v>
      </c>
      <c r="B48" s="23">
        <f>SUM(B49:B55)</f>
        <v>775734.22</v>
      </c>
      <c r="C48" s="23">
        <f aca="true" t="shared" si="10" ref="C48:H48">SUM(C49:C55)</f>
        <v>1192026.08</v>
      </c>
      <c r="D48" s="23">
        <f t="shared" si="10"/>
        <v>1546297.35</v>
      </c>
      <c r="E48" s="23">
        <f t="shared" si="10"/>
        <v>715953.42</v>
      </c>
      <c r="F48" s="23">
        <f t="shared" si="10"/>
        <v>1093882.94</v>
      </c>
      <c r="G48" s="23">
        <f t="shared" si="10"/>
        <v>1400572.51</v>
      </c>
      <c r="H48" s="23">
        <f t="shared" si="10"/>
        <v>680978.1599999999</v>
      </c>
      <c r="I48" s="23">
        <f>SUM(I49:I55)</f>
        <v>271440.81</v>
      </c>
      <c r="J48" s="23">
        <f>SUM(J49:J55)</f>
        <v>454540.12</v>
      </c>
      <c r="K48" s="23">
        <f aca="true" t="shared" si="11" ref="K48:K56">SUM(B48:J48)</f>
        <v>8131425.609999999</v>
      </c>
    </row>
    <row r="49" spans="1:11" ht="17.25" customHeight="1">
      <c r="A49" s="35" t="s">
        <v>49</v>
      </c>
      <c r="B49" s="23">
        <f aca="true" t="shared" si="12" ref="B49:H49">ROUND(B30*B7,2)</f>
        <v>775734.22</v>
      </c>
      <c r="C49" s="23">
        <f t="shared" si="12"/>
        <v>1189382.33</v>
      </c>
      <c r="D49" s="23">
        <f t="shared" si="12"/>
        <v>1546297.35</v>
      </c>
      <c r="E49" s="23">
        <f t="shared" si="12"/>
        <v>715953.42</v>
      </c>
      <c r="F49" s="23">
        <f t="shared" si="12"/>
        <v>1093882.94</v>
      </c>
      <c r="G49" s="23">
        <f t="shared" si="12"/>
        <v>1400572.51</v>
      </c>
      <c r="H49" s="23">
        <f t="shared" si="12"/>
        <v>658111.95</v>
      </c>
      <c r="I49" s="23">
        <f>ROUND(I30*I7,2)</f>
        <v>271440.81</v>
      </c>
      <c r="J49" s="23">
        <f>ROUND(J30*J7,2)</f>
        <v>454540.12</v>
      </c>
      <c r="K49" s="23">
        <f t="shared" si="11"/>
        <v>8105915.649999999</v>
      </c>
    </row>
    <row r="50" spans="1:11" ht="17.25" customHeight="1">
      <c r="A50" s="35" t="s">
        <v>50</v>
      </c>
      <c r="B50" s="19">
        <v>0</v>
      </c>
      <c r="C50" s="23">
        <f>ROUND(C31*C7,2)</f>
        <v>2643.75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2643.75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22866.21</v>
      </c>
      <c r="I53" s="32">
        <f>+I35</f>
        <v>0</v>
      </c>
      <c r="J53" s="32">
        <f>+J35</f>
        <v>0</v>
      </c>
      <c r="K53" s="23">
        <f t="shared" si="11"/>
        <v>22866.21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13184.75</v>
      </c>
      <c r="K56" s="37">
        <f t="shared" si="11"/>
        <v>164205.65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-107178</v>
      </c>
      <c r="C60" s="36">
        <f t="shared" si="13"/>
        <v>-160477.67</v>
      </c>
      <c r="D60" s="36">
        <f t="shared" si="13"/>
        <v>-155832.93</v>
      </c>
      <c r="E60" s="36">
        <f t="shared" si="13"/>
        <v>-99498.01</v>
      </c>
      <c r="F60" s="36">
        <f t="shared" si="13"/>
        <v>-107228.65</v>
      </c>
      <c r="G60" s="36">
        <f t="shared" si="13"/>
        <v>-124627.18</v>
      </c>
      <c r="H60" s="36">
        <f t="shared" si="13"/>
        <v>-104643</v>
      </c>
      <c r="I60" s="36">
        <f t="shared" si="13"/>
        <v>-28219.14</v>
      </c>
      <c r="J60" s="36">
        <f t="shared" si="13"/>
        <v>-56188.64</v>
      </c>
      <c r="K60" s="36">
        <f>SUM(B60:J60)</f>
        <v>-943893.22</v>
      </c>
    </row>
    <row r="61" spans="1:11" ht="18.75" customHeight="1">
      <c r="A61" s="16" t="s">
        <v>82</v>
      </c>
      <c r="B61" s="36">
        <f aca="true" t="shared" si="14" ref="B61:J61">B62+B63+B64+B65+B66+B67</f>
        <v>-107178</v>
      </c>
      <c r="C61" s="36">
        <f t="shared" si="14"/>
        <v>-160284</v>
      </c>
      <c r="D61" s="36">
        <f t="shared" si="14"/>
        <v>-154740</v>
      </c>
      <c r="E61" s="36">
        <f t="shared" si="14"/>
        <v>-92514</v>
      </c>
      <c r="F61" s="36">
        <f t="shared" si="14"/>
        <v>-106848</v>
      </c>
      <c r="G61" s="36">
        <f t="shared" si="14"/>
        <v>-124602</v>
      </c>
      <c r="H61" s="36">
        <f t="shared" si="14"/>
        <v>-104643</v>
      </c>
      <c r="I61" s="36">
        <f t="shared" si="14"/>
        <v>-22815</v>
      </c>
      <c r="J61" s="36">
        <f t="shared" si="14"/>
        <v>-46818</v>
      </c>
      <c r="K61" s="36">
        <f aca="true" t="shared" si="15" ref="K61:K92">SUM(B61:J61)</f>
        <v>-920442</v>
      </c>
    </row>
    <row r="62" spans="1:11" ht="18.75" customHeight="1">
      <c r="A62" s="12" t="s">
        <v>83</v>
      </c>
      <c r="B62" s="36">
        <f>-ROUND(B9*$D$3,2)</f>
        <v>-107178</v>
      </c>
      <c r="C62" s="36">
        <f aca="true" t="shared" si="16" ref="C62:J62">-ROUND(C9*$D$3,2)</f>
        <v>-160284</v>
      </c>
      <c r="D62" s="36">
        <f t="shared" si="16"/>
        <v>-154740</v>
      </c>
      <c r="E62" s="36">
        <f t="shared" si="16"/>
        <v>-92514</v>
      </c>
      <c r="F62" s="36">
        <f t="shared" si="16"/>
        <v>-106848</v>
      </c>
      <c r="G62" s="36">
        <f t="shared" si="16"/>
        <v>-124602</v>
      </c>
      <c r="H62" s="36">
        <f t="shared" si="16"/>
        <v>-104643</v>
      </c>
      <c r="I62" s="36">
        <f t="shared" si="16"/>
        <v>-22815</v>
      </c>
      <c r="J62" s="36">
        <f t="shared" si="16"/>
        <v>-46818</v>
      </c>
      <c r="K62" s="36">
        <f t="shared" si="15"/>
        <v>-920442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-6984.01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-5404.14</v>
      </c>
      <c r="J68" s="36">
        <f t="shared" si="17"/>
        <v>-8372.28</v>
      </c>
      <c r="K68" s="36">
        <f t="shared" si="15"/>
        <v>-22452.86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-6120.02</v>
      </c>
      <c r="F92" s="19">
        <v>0</v>
      </c>
      <c r="G92" s="19">
        <v>0</v>
      </c>
      <c r="H92" s="19">
        <v>0</v>
      </c>
      <c r="I92" s="49">
        <v>-3420.15</v>
      </c>
      <c r="J92" s="49">
        <v>-8372.28</v>
      </c>
      <c r="K92" s="49">
        <f t="shared" si="15"/>
        <v>-17912.45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685649.8099999999</v>
      </c>
      <c r="C97" s="24">
        <f t="shared" si="19"/>
        <v>1054262.31</v>
      </c>
      <c r="D97" s="24">
        <f t="shared" si="19"/>
        <v>1413374.34</v>
      </c>
      <c r="E97" s="24">
        <f t="shared" si="19"/>
        <v>637854.2100000001</v>
      </c>
      <c r="F97" s="24">
        <f t="shared" si="19"/>
        <v>1007494.3899999999</v>
      </c>
      <c r="G97" s="24">
        <f t="shared" si="19"/>
        <v>1304261.1800000002</v>
      </c>
      <c r="H97" s="24">
        <f t="shared" si="19"/>
        <v>594083.8999999999</v>
      </c>
      <c r="I97" s="24">
        <f>+I98+I99</f>
        <v>243221.66999999998</v>
      </c>
      <c r="J97" s="24">
        <f>+J98+J99</f>
        <v>411536.23</v>
      </c>
      <c r="K97" s="49">
        <f t="shared" si="18"/>
        <v>7351738.040000001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668556.22</v>
      </c>
      <c r="C98" s="24">
        <f t="shared" si="20"/>
        <v>1031548.41</v>
      </c>
      <c r="D98" s="24">
        <f t="shared" si="20"/>
        <v>1390464.4200000002</v>
      </c>
      <c r="E98" s="24">
        <f t="shared" si="20"/>
        <v>616455.41</v>
      </c>
      <c r="F98" s="24">
        <f t="shared" si="20"/>
        <v>986654.2899999999</v>
      </c>
      <c r="G98" s="24">
        <f t="shared" si="20"/>
        <v>1275945.33</v>
      </c>
      <c r="H98" s="24">
        <f t="shared" si="20"/>
        <v>576335.1599999999</v>
      </c>
      <c r="I98" s="24">
        <f t="shared" si="20"/>
        <v>243221.66999999998</v>
      </c>
      <c r="J98" s="24">
        <f t="shared" si="20"/>
        <v>399349.83999999997</v>
      </c>
      <c r="K98" s="49">
        <f t="shared" si="18"/>
        <v>7188530.75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17093.59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12186.39</v>
      </c>
      <c r="K99" s="49">
        <f t="shared" si="18"/>
        <v>163207.28999999998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7351738.050000001</v>
      </c>
      <c r="L105" s="55"/>
    </row>
    <row r="106" spans="1:11" ht="18.75" customHeight="1">
      <c r="A106" s="26" t="s">
        <v>78</v>
      </c>
      <c r="B106" s="27">
        <v>84963.98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84963.98</v>
      </c>
    </row>
    <row r="107" spans="1:11" ht="18.75" customHeight="1">
      <c r="A107" s="26" t="s">
        <v>79</v>
      </c>
      <c r="B107" s="27">
        <v>600685.83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600685.83</v>
      </c>
    </row>
    <row r="108" spans="1:11" ht="18.75" customHeight="1">
      <c r="A108" s="26" t="s">
        <v>80</v>
      </c>
      <c r="B108" s="41">
        <v>0</v>
      </c>
      <c r="C108" s="27">
        <f>+C97</f>
        <v>1054262.31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1054262.31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1413374.34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1413374.34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637854.2100000001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637854.2100000001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121390.57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121390.57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171376.88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171376.88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253944.72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253944.72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460782.22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460782.22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378326.75</v>
      </c>
      <c r="H115" s="41">
        <v>0</v>
      </c>
      <c r="I115" s="41">
        <v>0</v>
      </c>
      <c r="J115" s="41">
        <v>0</v>
      </c>
      <c r="K115" s="42">
        <f t="shared" si="22"/>
        <v>378326.75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34286.69</v>
      </c>
      <c r="H116" s="41">
        <v>0</v>
      </c>
      <c r="I116" s="41">
        <v>0</v>
      </c>
      <c r="J116" s="41">
        <v>0</v>
      </c>
      <c r="K116" s="42">
        <f t="shared" si="22"/>
        <v>34286.69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220796.62</v>
      </c>
      <c r="H117" s="41">
        <v>0</v>
      </c>
      <c r="I117" s="41">
        <v>0</v>
      </c>
      <c r="J117" s="41">
        <v>0</v>
      </c>
      <c r="K117" s="42">
        <f t="shared" si="22"/>
        <v>220796.62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174115.81</v>
      </c>
      <c r="H118" s="41">
        <v>0</v>
      </c>
      <c r="I118" s="41">
        <v>0</v>
      </c>
      <c r="J118" s="41">
        <v>0</v>
      </c>
      <c r="K118" s="42">
        <f t="shared" si="22"/>
        <v>174115.81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496735.32</v>
      </c>
      <c r="H119" s="41">
        <v>0</v>
      </c>
      <c r="I119" s="41">
        <v>0</v>
      </c>
      <c r="J119" s="41">
        <v>0</v>
      </c>
      <c r="K119" s="42">
        <f t="shared" si="22"/>
        <v>496735.32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207943.12</v>
      </c>
      <c r="I120" s="41">
        <v>0</v>
      </c>
      <c r="J120" s="41">
        <v>0</v>
      </c>
      <c r="K120" s="42">
        <f t="shared" si="22"/>
        <v>207943.12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386140.78</v>
      </c>
      <c r="I121" s="41">
        <v>0</v>
      </c>
      <c r="J121" s="41">
        <v>0</v>
      </c>
      <c r="K121" s="42">
        <f t="shared" si="22"/>
        <v>386140.78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243221.67</v>
      </c>
      <c r="J122" s="41">
        <v>0</v>
      </c>
      <c r="K122" s="42">
        <f t="shared" si="22"/>
        <v>243221.67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411536.23</v>
      </c>
      <c r="K123" s="45">
        <f t="shared" si="22"/>
        <v>411536.23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2014-07-24T21:06:18Z</dcterms:modified>
  <cp:category/>
  <cp:version/>
  <cp:contentType/>
  <cp:contentStatus/>
</cp:coreProperties>
</file>